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14.xml" ContentType="application/vnd.openxmlformats-officedocument.spreadsheetml.externalLink+xml"/>
  <Override PartName="/xl/externalLinks/externalLink15.xml" ContentType="application/vnd.openxmlformats-officedocument.spreadsheetml.externalLink+xml"/>
  <Override PartName="/xl/externalLinks/externalLink16.xml" ContentType="application/vnd.openxmlformats-officedocument.spreadsheetml.externalLink+xml"/>
  <Override PartName="/xl/externalLinks/externalLink17.xml" ContentType="application/vnd.openxmlformats-officedocument.spreadsheetml.externalLink+xml"/>
  <Override PartName="/xl/externalLinks/externalLink18.xml" ContentType="application/vnd.openxmlformats-officedocument.spreadsheetml.externalLink+xml"/>
  <Override PartName="/xl/externalLinks/externalLink19.xml" ContentType="application/vnd.openxmlformats-officedocument.spreadsheetml.externalLink+xml"/>
  <Override PartName="/xl/externalLinks/externalLink20.xml" ContentType="application/vnd.openxmlformats-officedocument.spreadsheetml.externalLink+xml"/>
  <Override PartName="/xl/externalLinks/externalLink21.xml" ContentType="application/vnd.openxmlformats-officedocument.spreadsheetml.externalLink+xml"/>
  <Override PartName="/xl/externalLinks/externalLink22.xml" ContentType="application/vnd.openxmlformats-officedocument.spreadsheetml.externalLink+xml"/>
  <Override PartName="/xl/externalLinks/externalLink23.xml" ContentType="application/vnd.openxmlformats-officedocument.spreadsheetml.externalLink+xml"/>
  <Override PartName="/xl/externalLinks/externalLink24.xml" ContentType="application/vnd.openxmlformats-officedocument.spreadsheetml.externalLink+xml"/>
  <Override PartName="/xl/externalLinks/externalLink25.xml" ContentType="application/vnd.openxmlformats-officedocument.spreadsheetml.externalLink+xml"/>
  <Override PartName="/xl/externalLinks/externalLink26.xml" ContentType="application/vnd.openxmlformats-officedocument.spreadsheetml.externalLink+xml"/>
  <Override PartName="/xl/externalLinks/externalLink27.xml" ContentType="application/vnd.openxmlformats-officedocument.spreadsheetml.externalLink+xml"/>
  <Override PartName="/xl/externalLinks/externalLink28.xml" ContentType="application/vnd.openxmlformats-officedocument.spreadsheetml.externalLink+xml"/>
  <Override PartName="/xl/externalLinks/externalLink29.xml" ContentType="application/vnd.openxmlformats-officedocument.spreadsheetml.externalLink+xml"/>
  <Override PartName="/xl/externalLinks/externalLink30.xml" ContentType="application/vnd.openxmlformats-officedocument.spreadsheetml.externalLink+xml"/>
  <Override PartName="/xl/externalLinks/externalLink31.xml" ContentType="application/vnd.openxmlformats-officedocument.spreadsheetml.externalLink+xml"/>
  <Override PartName="/xl/externalLinks/externalLink32.xml" ContentType="application/vnd.openxmlformats-officedocument.spreadsheetml.externalLink+xml"/>
  <Override PartName="/xl/externalLinks/externalLink33.xml" ContentType="application/vnd.openxmlformats-officedocument.spreadsheetml.externalLink+xml"/>
  <Override PartName="/xl/externalLinks/externalLink34.xml" ContentType="application/vnd.openxmlformats-officedocument.spreadsheetml.externalLink+xml"/>
  <Override PartName="/xl/externalLinks/externalLink35.xml" ContentType="application/vnd.openxmlformats-officedocument.spreadsheetml.externalLink+xml"/>
  <Override PartName="/xl/externalLinks/externalLink36.xml" ContentType="application/vnd.openxmlformats-officedocument.spreadsheetml.externalLink+xml"/>
  <Override PartName="/xl/externalLinks/externalLink37.xml" ContentType="application/vnd.openxmlformats-officedocument.spreadsheetml.externalLink+xml"/>
  <Override PartName="/xl/externalLinks/externalLink38.xml" ContentType="application/vnd.openxmlformats-officedocument.spreadsheetml.externalLink+xml"/>
  <Override PartName="/xl/externalLinks/externalLink39.xml" ContentType="application/vnd.openxmlformats-officedocument.spreadsheetml.externalLink+xml"/>
  <Override PartName="/xl/externalLinks/externalLink40.xml" ContentType="application/vnd.openxmlformats-officedocument.spreadsheetml.externalLink+xml"/>
  <Override PartName="/xl/externalLinks/externalLink4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/>
  <mc:AlternateContent xmlns:mc="http://schemas.openxmlformats.org/markup-compatibility/2006">
    <mc:Choice Requires="x15">
      <x15ac:absPath xmlns:x15ac="http://schemas.microsoft.com/office/spreadsheetml/2010/11/ac" url="C:\Users\sjd\Desktop\"/>
    </mc:Choice>
  </mc:AlternateContent>
  <xr:revisionPtr revIDLastSave="0" documentId="13_ncr:1_{C15964EB-CCDD-460C-9764-F6C5BE90F3DC}" xr6:coauthVersionLast="47" xr6:coauthVersionMax="47" xr10:uidLastSave="{00000000-0000-0000-0000-000000000000}"/>
  <bookViews>
    <workbookView xWindow="-120" yWindow="-120" windowWidth="29040" windowHeight="15720" tabRatio="500" xr2:uid="{00000000-000D-0000-FFFF-FFFF00000000}"/>
  </bookViews>
  <sheets>
    <sheet name="Abfrage Vereine" sheetId="1" r:id="rId1"/>
    <sheet name="Sportstätten" sheetId="3" state="hidden" r:id="rId2"/>
  </sheets>
  <externalReferences>
    <externalReference r:id="rId3"/>
    <externalReference r:id="rId4"/>
    <externalReference r:id="rId5"/>
    <externalReference r:id="rId6"/>
    <externalReference r:id="rId7"/>
    <externalReference r:id="rId8"/>
    <externalReference r:id="rId9"/>
    <externalReference r:id="rId10"/>
    <externalReference r:id="rId11"/>
    <externalReference r:id="rId12"/>
    <externalReference r:id="rId13"/>
    <externalReference r:id="rId14"/>
    <externalReference r:id="rId15"/>
    <externalReference r:id="rId16"/>
    <externalReference r:id="rId17"/>
    <externalReference r:id="rId18"/>
    <externalReference r:id="rId19"/>
    <externalReference r:id="rId20"/>
    <externalReference r:id="rId21"/>
    <externalReference r:id="rId22"/>
    <externalReference r:id="rId23"/>
    <externalReference r:id="rId24"/>
    <externalReference r:id="rId25"/>
    <externalReference r:id="rId26"/>
    <externalReference r:id="rId27"/>
    <externalReference r:id="rId28"/>
    <externalReference r:id="rId29"/>
    <externalReference r:id="rId30"/>
    <externalReference r:id="rId31"/>
    <externalReference r:id="rId32"/>
    <externalReference r:id="rId33"/>
    <externalReference r:id="rId34"/>
    <externalReference r:id="rId35"/>
    <externalReference r:id="rId36"/>
    <externalReference r:id="rId37"/>
    <externalReference r:id="rId38"/>
    <externalReference r:id="rId39"/>
    <externalReference r:id="rId40"/>
    <externalReference r:id="rId41"/>
    <externalReference r:id="rId42"/>
    <externalReference r:id="rId43"/>
  </externalReferences>
  <definedNames>
    <definedName name="_xlnm._FilterDatabase" localSheetId="0" hidden="1">'Abfrage Vereine'!$A$10:$DX$10</definedName>
    <definedName name="Z_54A2050C_596A_45FA_9DB9_AC8A799A7666_.wvu.Cols" localSheetId="0" hidden="1">'Abfrage Vereine'!#REF!,'Abfrage Vereine'!#REF!,'Abfrage Vereine'!#REF!,'Abfrage Vereine'!#REF!,'Abfrage Vereine'!#REF!,'Abfrage Vereine'!#REF!,'Abfrage Vereine'!#REF!,'Abfrage Vereine'!#REF!,'Abfrage Vereine'!#REF!,'Abfrage Vereine'!#REF!,'Abfrage Vereine'!$V:$X</definedName>
  </definedNames>
  <calcPr calcId="191029" iterateDelta="1E-4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W83" i="1" l="1"/>
  <c r="X510" i="1" l="1"/>
  <c r="X511" i="1"/>
  <c r="V510" i="1"/>
  <c r="V511" i="1"/>
  <c r="X66" i="1" l="1"/>
  <c r="V66" i="1"/>
  <c r="V485" i="1"/>
  <c r="V486" i="1"/>
  <c r="V477" i="1"/>
  <c r="V476" i="1"/>
  <c r="V25" i="1"/>
  <c r="V474" i="1"/>
  <c r="V475" i="1"/>
  <c r="V152" i="1"/>
  <c r="V153" i="1"/>
  <c r="V154" i="1"/>
  <c r="V155" i="1"/>
  <c r="V156" i="1"/>
  <c r="V157" i="1"/>
  <c r="V561" i="1"/>
  <c r="V65" i="1"/>
  <c r="V151" i="1"/>
  <c r="V256" i="1"/>
  <c r="V257" i="1"/>
  <c r="V77" i="1"/>
  <c r="V398" i="1"/>
  <c r="V399" i="1"/>
  <c r="V44" i="1"/>
  <c r="V84" i="1"/>
  <c r="V460" i="1"/>
  <c r="V248" i="1"/>
  <c r="X124" i="1" l="1"/>
  <c r="V124" i="1"/>
  <c r="X147" i="1" l="1"/>
  <c r="W147" i="1"/>
  <c r="V147" i="1"/>
  <c r="X146" i="1"/>
  <c r="W146" i="1"/>
  <c r="V146" i="1"/>
  <c r="U131" i="1" l="1"/>
  <c r="U130" i="1"/>
  <c r="U129" i="1"/>
  <c r="U128" i="1"/>
  <c r="U127" i="1"/>
  <c r="U126" i="1"/>
  <c r="W126" i="1" s="1"/>
  <c r="U125" i="1"/>
  <c r="V125" i="1" s="1"/>
  <c r="W125" i="1" l="1"/>
  <c r="V126" i="1"/>
  <c r="X126" i="1"/>
  <c r="X125" i="1"/>
  <c r="X463" i="1" l="1"/>
  <c r="W463" i="1"/>
  <c r="V463" i="1"/>
  <c r="X462" i="1"/>
  <c r="W462" i="1"/>
  <c r="V462" i="1"/>
  <c r="X165" i="1" l="1"/>
  <c r="W165" i="1"/>
  <c r="V165" i="1"/>
  <c r="X164" i="1"/>
  <c r="W164" i="1"/>
  <c r="V164" i="1"/>
  <c r="X163" i="1"/>
  <c r="W163" i="1"/>
  <c r="V163" i="1"/>
  <c r="X162" i="1"/>
  <c r="W162" i="1"/>
  <c r="V162" i="1"/>
  <c r="X161" i="1"/>
  <c r="W161" i="1"/>
  <c r="V161" i="1"/>
  <c r="X160" i="1"/>
  <c r="W160" i="1"/>
  <c r="V160" i="1"/>
  <c r="X159" i="1"/>
  <c r="W159" i="1"/>
  <c r="V159" i="1"/>
  <c r="X145" i="1" l="1"/>
  <c r="W145" i="1"/>
  <c r="V145" i="1"/>
  <c r="X144" i="1"/>
  <c r="W144" i="1"/>
  <c r="V144" i="1"/>
  <c r="X143" i="1"/>
  <c r="W143" i="1"/>
  <c r="V143" i="1"/>
  <c r="X142" i="1"/>
  <c r="W142" i="1"/>
  <c r="V142" i="1"/>
  <c r="X141" i="1"/>
  <c r="W141" i="1"/>
  <c r="V141" i="1"/>
  <c r="X140" i="1"/>
  <c r="W140" i="1"/>
  <c r="V140" i="1"/>
  <c r="X139" i="1"/>
  <c r="W139" i="1"/>
  <c r="V139" i="1"/>
  <c r="X138" i="1"/>
  <c r="W138" i="1"/>
  <c r="V138" i="1"/>
  <c r="X137" i="1"/>
  <c r="W137" i="1"/>
  <c r="V137" i="1"/>
  <c r="X136" i="1"/>
  <c r="W136" i="1"/>
  <c r="V136" i="1"/>
  <c r="X135" i="1"/>
  <c r="W135" i="1"/>
  <c r="V135" i="1"/>
  <c r="X134" i="1"/>
  <c r="W134" i="1"/>
  <c r="V134" i="1"/>
  <c r="X133" i="1"/>
  <c r="W133" i="1"/>
  <c r="V133" i="1"/>
  <c r="X132" i="1"/>
  <c r="W132" i="1"/>
  <c r="V132" i="1"/>
  <c r="X38" i="1" l="1"/>
  <c r="W38" i="1"/>
  <c r="V38" i="1"/>
  <c r="X230" i="1" l="1"/>
  <c r="W230" i="1"/>
  <c r="V230" i="1"/>
  <c r="X229" i="1"/>
  <c r="W229" i="1"/>
  <c r="V229" i="1"/>
  <c r="X228" i="1"/>
  <c r="W228" i="1"/>
  <c r="V228" i="1"/>
  <c r="X227" i="1"/>
  <c r="W227" i="1"/>
  <c r="V227" i="1"/>
  <c r="X226" i="1"/>
  <c r="W226" i="1"/>
  <c r="V226" i="1"/>
  <c r="X225" i="1"/>
  <c r="W225" i="1"/>
  <c r="V225" i="1"/>
  <c r="X191" i="1" l="1"/>
  <c r="W191" i="1"/>
  <c r="V191" i="1"/>
  <c r="X190" i="1"/>
  <c r="W190" i="1"/>
  <c r="V190" i="1"/>
  <c r="X189" i="1"/>
  <c r="W189" i="1"/>
  <c r="V189" i="1"/>
  <c r="X188" i="1"/>
  <c r="W188" i="1"/>
  <c r="V188" i="1"/>
  <c r="X187" i="1"/>
  <c r="W187" i="1"/>
  <c r="V187" i="1"/>
  <c r="X186" i="1"/>
  <c r="W186" i="1"/>
  <c r="V186" i="1"/>
  <c r="X185" i="1"/>
  <c r="W185" i="1"/>
  <c r="V185" i="1"/>
  <c r="X240" i="1"/>
  <c r="W240" i="1"/>
  <c r="V240" i="1"/>
  <c r="X239" i="1"/>
  <c r="W239" i="1"/>
  <c r="V239" i="1"/>
  <c r="X275" i="1"/>
  <c r="W275" i="1"/>
  <c r="V275" i="1"/>
  <c r="X513" i="1"/>
  <c r="W513" i="1"/>
  <c r="V513" i="1"/>
  <c r="X64" i="1"/>
  <c r="W64" i="1"/>
  <c r="V64" i="1"/>
  <c r="X424" i="1" l="1"/>
  <c r="W424" i="1"/>
  <c r="V424" i="1"/>
  <c r="X423" i="1"/>
  <c r="W423" i="1"/>
  <c r="V423" i="1"/>
  <c r="X123" i="1" l="1"/>
  <c r="W123" i="1"/>
  <c r="V123" i="1"/>
  <c r="X122" i="1"/>
  <c r="W122" i="1"/>
  <c r="V122" i="1"/>
  <c r="X121" i="1"/>
  <c r="W121" i="1"/>
  <c r="V121" i="1"/>
  <c r="X120" i="1"/>
  <c r="W120" i="1"/>
  <c r="V120" i="1"/>
  <c r="X119" i="1"/>
  <c r="W119" i="1"/>
  <c r="V119" i="1"/>
  <c r="X118" i="1"/>
  <c r="W118" i="1"/>
  <c r="V118" i="1"/>
  <c r="X177" i="1" l="1"/>
  <c r="W177" i="1"/>
  <c r="V177" i="1"/>
  <c r="X175" i="1"/>
  <c r="W175" i="1"/>
  <c r="V175" i="1"/>
  <c r="X472" i="1"/>
  <c r="W472" i="1"/>
  <c r="V472" i="1"/>
  <c r="X174" i="1"/>
  <c r="W174" i="1"/>
  <c r="V174" i="1"/>
  <c r="X470" i="1"/>
  <c r="W470" i="1"/>
  <c r="V470" i="1"/>
  <c r="X507" i="1"/>
  <c r="W507" i="1"/>
  <c r="V507" i="1"/>
  <c r="X555" i="1"/>
  <c r="W555" i="1"/>
  <c r="V555" i="1"/>
  <c r="X469" i="1"/>
  <c r="W469" i="1"/>
  <c r="V469" i="1"/>
  <c r="X523" i="1"/>
  <c r="W523" i="1"/>
  <c r="V523" i="1"/>
  <c r="X32" i="1"/>
  <c r="W32" i="1"/>
  <c r="V32" i="1"/>
  <c r="X31" i="1"/>
  <c r="W31" i="1"/>
  <c r="V31" i="1"/>
  <c r="X30" i="1"/>
  <c r="W30" i="1"/>
  <c r="V30" i="1"/>
  <c r="X29" i="1"/>
  <c r="W29" i="1"/>
  <c r="V29" i="1"/>
  <c r="X55" i="1"/>
  <c r="W55" i="1"/>
  <c r="V55" i="1"/>
  <c r="X405" i="1"/>
  <c r="W405" i="1"/>
  <c r="V405" i="1"/>
  <c r="X233" i="1"/>
  <c r="W233" i="1"/>
  <c r="V233" i="1"/>
  <c r="X79" i="1"/>
  <c r="W79" i="1"/>
  <c r="V79" i="1"/>
  <c r="X78" i="1"/>
  <c r="W78" i="1"/>
  <c r="V78" i="1"/>
  <c r="X238" i="1"/>
  <c r="W238" i="1"/>
  <c r="V238" i="1"/>
  <c r="X237" i="1"/>
  <c r="W237" i="1"/>
  <c r="V237" i="1"/>
  <c r="X236" i="1"/>
  <c r="W236" i="1"/>
  <c r="V236" i="1"/>
  <c r="X273" i="1" l="1"/>
  <c r="W273" i="1"/>
  <c r="V273" i="1"/>
  <c r="X380" i="1"/>
  <c r="W380" i="1"/>
  <c r="V380" i="1"/>
  <c r="X451" i="1"/>
  <c r="W451" i="1"/>
  <c r="V451" i="1"/>
  <c r="X506" i="1"/>
  <c r="W506" i="1"/>
  <c r="V506" i="1"/>
  <c r="X505" i="1"/>
  <c r="W505" i="1"/>
  <c r="V505" i="1"/>
  <c r="X504" i="1"/>
  <c r="W504" i="1"/>
  <c r="V504" i="1"/>
  <c r="X503" i="1"/>
  <c r="W503" i="1"/>
  <c r="V503" i="1"/>
  <c r="X522" i="1"/>
  <c r="W522" i="1"/>
  <c r="V522" i="1"/>
  <c r="X521" i="1"/>
  <c r="W521" i="1"/>
  <c r="V521" i="1"/>
  <c r="X520" i="1"/>
  <c r="W520" i="1"/>
  <c r="V520" i="1"/>
  <c r="X554" i="1"/>
  <c r="W554" i="1"/>
  <c r="V554" i="1"/>
  <c r="X553" i="1"/>
  <c r="W553" i="1"/>
  <c r="V553" i="1"/>
  <c r="X552" i="1"/>
  <c r="W552" i="1"/>
  <c r="V552" i="1"/>
  <c r="X551" i="1"/>
  <c r="W551" i="1"/>
  <c r="V551" i="1"/>
  <c r="X550" i="1"/>
  <c r="W550" i="1"/>
  <c r="V550" i="1"/>
  <c r="X549" i="1"/>
  <c r="W549" i="1"/>
  <c r="V549" i="1"/>
  <c r="X548" i="1"/>
  <c r="W548" i="1"/>
  <c r="V548" i="1"/>
  <c r="X547" i="1"/>
  <c r="W547" i="1"/>
  <c r="V547" i="1"/>
  <c r="X546" i="1"/>
  <c r="W546" i="1"/>
  <c r="V546" i="1"/>
  <c r="X545" i="1"/>
  <c r="W545" i="1"/>
  <c r="V545" i="1"/>
  <c r="X544" i="1"/>
  <c r="W544" i="1"/>
  <c r="V544" i="1"/>
  <c r="X543" i="1"/>
  <c r="W543" i="1"/>
  <c r="V543" i="1"/>
  <c r="X542" i="1"/>
  <c r="W542" i="1"/>
  <c r="V542" i="1"/>
  <c r="X541" i="1"/>
  <c r="W541" i="1"/>
  <c r="V541" i="1"/>
  <c r="X540" i="1"/>
  <c r="W540" i="1"/>
  <c r="V540" i="1"/>
  <c r="X562" i="1"/>
  <c r="W562" i="1"/>
  <c r="V562" i="1"/>
  <c r="X268" i="1"/>
  <c r="W268" i="1"/>
  <c r="V268" i="1"/>
  <c r="X557" i="1" l="1"/>
  <c r="W557" i="1"/>
  <c r="V557" i="1"/>
  <c r="X512" i="1"/>
  <c r="W512" i="1"/>
  <c r="V512" i="1"/>
  <c r="X365" i="1"/>
  <c r="W365" i="1"/>
  <c r="V365" i="1"/>
  <c r="X241" i="1"/>
  <c r="W241" i="1"/>
  <c r="V241" i="1"/>
  <c r="X199" i="1"/>
  <c r="W199" i="1"/>
  <c r="V199" i="1"/>
  <c r="X198" i="1"/>
  <c r="W198" i="1"/>
  <c r="V198" i="1"/>
  <c r="X88" i="1"/>
  <c r="W88" i="1"/>
  <c r="V88" i="1"/>
  <c r="X484" i="1" l="1"/>
  <c r="W484" i="1"/>
  <c r="V484" i="1"/>
  <c r="X475" i="1"/>
  <c r="W475" i="1"/>
  <c r="X474" i="1"/>
  <c r="W474" i="1"/>
  <c r="X25" i="1" l="1"/>
  <c r="W25" i="1"/>
  <c r="X65" i="1" l="1"/>
  <c r="W65" i="1"/>
  <c r="X561" i="1"/>
  <c r="W561" i="1"/>
  <c r="X157" i="1" l="1"/>
  <c r="W157" i="1"/>
  <c r="X156" i="1"/>
  <c r="W156" i="1"/>
  <c r="X155" i="1"/>
  <c r="W155" i="1"/>
  <c r="X154" i="1"/>
  <c r="W154" i="1"/>
  <c r="X153" i="1"/>
  <c r="W153" i="1"/>
  <c r="X152" i="1"/>
  <c r="W152" i="1"/>
  <c r="X151" i="1"/>
  <c r="W151" i="1"/>
  <c r="X77" i="1" l="1"/>
  <c r="W77" i="1"/>
  <c r="X257" i="1" l="1"/>
  <c r="W257" i="1"/>
  <c r="X256" i="1"/>
  <c r="W256" i="1"/>
  <c r="X44" i="1" l="1"/>
  <c r="W44" i="1"/>
  <c r="X399" i="1" l="1"/>
  <c r="W399" i="1"/>
  <c r="X398" i="1"/>
  <c r="W398" i="1"/>
  <c r="X248" i="1" l="1"/>
  <c r="W248" i="1"/>
  <c r="X460" i="1" l="1"/>
  <c r="W460" i="1"/>
  <c r="V83" i="1" l="1"/>
  <c r="X83" i="1"/>
  <c r="W84" i="1"/>
  <c r="X84" i="1"/>
</calcChain>
</file>

<file path=xl/sharedStrings.xml><?xml version="1.0" encoding="utf-8"?>
<sst xmlns="http://schemas.openxmlformats.org/spreadsheetml/2006/main" count="9573" uniqueCount="1854">
  <si>
    <t>Sportjugend Dresden</t>
  </si>
  <si>
    <t xml:space="preserve">Tel.: 0351 – 4 75 81 71 </t>
  </si>
  <si>
    <t>Tittmannstraße 39 HH</t>
  </si>
  <si>
    <t>01309 Dresden</t>
  </si>
  <si>
    <t>E-Mail: info@sportjugend-dresden.de</t>
  </si>
  <si>
    <t>www.sportjugend-dresden.de</t>
  </si>
  <si>
    <t>Verein</t>
  </si>
  <si>
    <t>Sportart</t>
  </si>
  <si>
    <t>Alter</t>
  </si>
  <si>
    <t>Geschlecht</t>
  </si>
  <si>
    <t>Trainingszeit 1</t>
  </si>
  <si>
    <t>Trainingszeit 2</t>
  </si>
  <si>
    <t>Trainingszeit 3</t>
  </si>
  <si>
    <t>Trainingszeit 4</t>
  </si>
  <si>
    <t>Trainingszeit 5</t>
  </si>
  <si>
    <t>Sportstätte</t>
  </si>
  <si>
    <t>Ansprechpartner:in</t>
  </si>
  <si>
    <t>Homepage</t>
  </si>
  <si>
    <t>Anmerkung
(z.B.: Treffpunkt, persönliche Vorraussetzungen)</t>
  </si>
  <si>
    <t>von</t>
  </si>
  <si>
    <t>bis</t>
  </si>
  <si>
    <t>Tag</t>
  </si>
  <si>
    <t>Straße</t>
  </si>
  <si>
    <t>PLZ</t>
  </si>
  <si>
    <t>Stadt</t>
  </si>
  <si>
    <t>Name</t>
  </si>
  <si>
    <t>Telefonnummer</t>
  </si>
  <si>
    <t>E-Mail Adresse</t>
  </si>
  <si>
    <t>Sportjugend Dresden im SSBD e.V.</t>
  </si>
  <si>
    <t>Bewegungsschule</t>
  </si>
  <si>
    <t>männlich|weiblich|divers</t>
  </si>
  <si>
    <t>13:00</t>
  </si>
  <si>
    <t>14:30</t>
  </si>
  <si>
    <t>Donnerstag</t>
  </si>
  <si>
    <t>14:00</t>
  </si>
  <si>
    <t>15:30</t>
  </si>
  <si>
    <t>Montag</t>
  </si>
  <si>
    <t>07:15</t>
  </si>
  <si>
    <t>08:45</t>
  </si>
  <si>
    <t>Sonntag</t>
  </si>
  <si>
    <t>06:30</t>
  </si>
  <si>
    <t>08:15</t>
  </si>
  <si>
    <t>Freitag</t>
  </si>
  <si>
    <t>08:00</t>
  </si>
  <si>
    <t>Sporthalle 51. Grundschule</t>
  </si>
  <si>
    <t>Aktiv mit Freunden e.V.</t>
  </si>
  <si>
    <t>07:00</t>
  </si>
  <si>
    <t>Dienstag</t>
  </si>
  <si>
    <t>08:30</t>
  </si>
  <si>
    <t>Samstag</t>
  </si>
  <si>
    <t>06:45</t>
  </si>
  <si>
    <t>Mittwoch</t>
  </si>
  <si>
    <t>Ballett</t>
  </si>
  <si>
    <t>männlich|divers</t>
  </si>
  <si>
    <t>07:30</t>
  </si>
  <si>
    <t>Allgemeiner Sportverein Dresden-West e.V.</t>
  </si>
  <si>
    <t>07:45</t>
  </si>
  <si>
    <t>06:15</t>
  </si>
  <si>
    <t>Vereinsname</t>
  </si>
  <si>
    <t>LSB-Nummer</t>
  </si>
  <si>
    <t>Zeit</t>
  </si>
  <si>
    <t>Ballsportarena</t>
  </si>
  <si>
    <t xml:space="preserve">Weißeritzstraße 4 </t>
  </si>
  <si>
    <t>01067</t>
  </si>
  <si>
    <t>Dresden</t>
  </si>
  <si>
    <t>„Heilige Dreihornigkeit“ e. V.“</t>
  </si>
  <si>
    <t>Aerobic</t>
  </si>
  <si>
    <t>männlich</t>
  </si>
  <si>
    <t>Bootshaus Fidelio-F.-Finke-Straße</t>
  </si>
  <si>
    <t xml:space="preserve">Fidelio-F.-Finke-Straße 12 </t>
  </si>
  <si>
    <t>01326</t>
  </si>
  <si>
    <t>1. Dresdner Rock n Roll Club e.V.</t>
  </si>
  <si>
    <t>Aikido</t>
  </si>
  <si>
    <t>06:00</t>
  </si>
  <si>
    <t>weiblich</t>
  </si>
  <si>
    <t>Bootshaus Hamburger Straße</t>
  </si>
  <si>
    <t xml:space="preserve">Hamburger Straße 84 </t>
  </si>
  <si>
    <t>01157</t>
  </si>
  <si>
    <t>1. FFC Fortuna Dresden</t>
  </si>
  <si>
    <t>Akrobatik / Sportakrobatik</t>
  </si>
  <si>
    <t>Bootshaus Heinrich-Schütz-Straße</t>
  </si>
  <si>
    <t xml:space="preserve">Heinrich-Schütz-Straße 2 </t>
  </si>
  <si>
    <t>01277</t>
  </si>
  <si>
    <t>1. Roundnet Club Dresden e.V.</t>
  </si>
  <si>
    <t>Allgemeine Sportgruppe</t>
  </si>
  <si>
    <t>weiblich|divers</t>
  </si>
  <si>
    <t>Bootshaus Iglauer Straße</t>
  </si>
  <si>
    <t xml:space="preserve">Iglauer Straße 17 </t>
  </si>
  <si>
    <t>01279</t>
  </si>
  <si>
    <t>1.Squash Club Dresden e.V.</t>
  </si>
  <si>
    <t>American Football</t>
  </si>
  <si>
    <t>Bootshaus Käthe-Kollwitz-Ufer</t>
  </si>
  <si>
    <t>Käthe-Kollwitz-Ufer 33 b</t>
  </si>
  <si>
    <t>01307</t>
  </si>
  <si>
    <t>84'TIL - Zentrum für urbane Kultur e.V.</t>
  </si>
  <si>
    <t>Angeln / Sportfischen</t>
  </si>
  <si>
    <t>Bootshaus Landeshauptstadt Dresden</t>
  </si>
  <si>
    <t xml:space="preserve">Tolkewitzer Straße 81 </t>
  </si>
  <si>
    <t>Aerobic &amp; Tanzwerkstatt e.V.</t>
  </si>
  <si>
    <t>Aquafitness</t>
  </si>
  <si>
    <t>Bootshaus Laubegaster Ufer 35</t>
  </si>
  <si>
    <t xml:space="preserve">Laubegaster Ufer 35 </t>
  </si>
  <si>
    <t>Akademische Sektion Dresden e.V.</t>
  </si>
  <si>
    <t>Australian Football</t>
  </si>
  <si>
    <t>Bootshaus Laubegaster Ufer 8</t>
  </si>
  <si>
    <t xml:space="preserve">Laubegaster Ufer 8 </t>
  </si>
  <si>
    <t>Automobilsport</t>
  </si>
  <si>
    <t>Bootshaus Leipziger Straße</t>
  </si>
  <si>
    <t>Leipziger Straße 91 a</t>
  </si>
  <si>
    <t>01127</t>
  </si>
  <si>
    <t>Aktives Deutschland e.V.</t>
  </si>
  <si>
    <t>Badminton</t>
  </si>
  <si>
    <t>Bootshaus Sächsischer Seesportclub Dresden</t>
  </si>
  <si>
    <t xml:space="preserve">Tolkewitzer Straße 65 </t>
  </si>
  <si>
    <t>Bootshaus Scharfenberger Straße</t>
  </si>
  <si>
    <t xml:space="preserve">Scharfenberger Straße 4 </t>
  </si>
  <si>
    <t>01139</t>
  </si>
  <si>
    <t>Allgemeiner SV Dresden 1998 e.V.</t>
  </si>
  <si>
    <t>Ballsport</t>
  </si>
  <si>
    <t>Bootshaus Tolkewitzer Straße</t>
  </si>
  <si>
    <t xml:space="preserve">Tolkewitzer Straße 69 </t>
  </si>
  <si>
    <t>Alpiner Skiclub Dresden e.V.</t>
  </si>
  <si>
    <t>Baseball</t>
  </si>
  <si>
    <t>Büro- und Verwaltungsgebäude  EBS</t>
  </si>
  <si>
    <t>Freiberger Str. 31</t>
  </si>
  <si>
    <t>Alpines-Ski-Team Dresden e.V.</t>
  </si>
  <si>
    <t>Basketball</t>
  </si>
  <si>
    <t>09:00</t>
  </si>
  <si>
    <t>Erlweinturnhalle</t>
  </si>
  <si>
    <t>Bünaustraße 30 a</t>
  </si>
  <si>
    <t>01159</t>
  </si>
  <si>
    <t>Armwrestling Club Dresden e. V.</t>
  </si>
  <si>
    <t>Bauchtanz</t>
  </si>
  <si>
    <t>09:15</t>
  </si>
  <si>
    <t>Joynext Arena</t>
  </si>
  <si>
    <t xml:space="preserve">Magdeburger Straße 10 </t>
  </si>
  <si>
    <t>Arnis Dresden e.V.</t>
  </si>
  <si>
    <t>Bergsteigen</t>
  </si>
  <si>
    <t>09:30</t>
  </si>
  <si>
    <t>Kletterzentrum DAV Dresden</t>
  </si>
  <si>
    <t xml:space="preserve">Papiermühlengasse 10 </t>
  </si>
  <si>
    <t>Athletics Team Dresden e.V.</t>
  </si>
  <si>
    <t>09:45</t>
  </si>
  <si>
    <t>Kunstrasenplatz Dohnaer Str.</t>
  </si>
  <si>
    <t>Dohnaer Str. 154</t>
  </si>
  <si>
    <t>01239</t>
  </si>
  <si>
    <t>Aus Liebe zum Spiel - freier Streetballverein e.V.</t>
  </si>
  <si>
    <t>Biathlon</t>
  </si>
  <si>
    <t>10:00</t>
  </si>
  <si>
    <t>Mandala Boulderhalle</t>
  </si>
  <si>
    <t xml:space="preserve">Königsbrücker Straße 96 </t>
  </si>
  <si>
    <t>01099</t>
  </si>
  <si>
    <t>Badminton-Verein 57 Niedersedlitz e.V.</t>
  </si>
  <si>
    <t>Billard</t>
  </si>
  <si>
    <t>10:15</t>
  </si>
  <si>
    <t>Margon Arena</t>
  </si>
  <si>
    <t xml:space="preserve">Bodenbacher Straße 154 </t>
  </si>
  <si>
    <t>BallSportAthleten Dresden e.V.</t>
  </si>
  <si>
    <t>BMX</t>
  </si>
  <si>
    <t>10:30</t>
  </si>
  <si>
    <t>Schwimmhalle Bühlau</t>
  </si>
  <si>
    <t>Bautzner Landstraße 92 c</t>
  </si>
  <si>
    <t>01324</t>
  </si>
  <si>
    <t>Ballsportfreunde Dresden e.V.</t>
  </si>
  <si>
    <t>Bob- / Schlittensport</t>
  </si>
  <si>
    <t>10:45</t>
  </si>
  <si>
    <t>Schwimmhalle Freiberger Platz</t>
  </si>
  <si>
    <t>Freiberger Platz 1 a</t>
  </si>
  <si>
    <t>Ballsportverein Lockwitzgrund e.V.</t>
  </si>
  <si>
    <t>Boccia / Boule / Petanque</t>
  </si>
  <si>
    <t>11:00</t>
  </si>
  <si>
    <t>Schwimmhalle Georg-Arnhold-Bad</t>
  </si>
  <si>
    <t>Helmut-Schön-Allee 2</t>
  </si>
  <si>
    <t>01069</t>
  </si>
  <si>
    <t>Baseball und Softball Dresden Dukes e.V.</t>
  </si>
  <si>
    <t>Bodybuilding</t>
  </si>
  <si>
    <t>11:15</t>
  </si>
  <si>
    <t>Schwimmhalle Klotzsche</t>
  </si>
  <si>
    <t xml:space="preserve">Zum Windkanal 14 </t>
  </si>
  <si>
    <t>01109</t>
  </si>
  <si>
    <t>Basketball Club Dresden e.V.</t>
  </si>
  <si>
    <t>Bodyworkout</t>
  </si>
  <si>
    <t>11:30</t>
  </si>
  <si>
    <t>Schwimmhalle Prohlis</t>
  </si>
  <si>
    <t xml:space="preserve">Senftenberger Straße 58 </t>
  </si>
  <si>
    <t>Beach and Camp e.V.</t>
  </si>
  <si>
    <t>Bogenschießen</t>
  </si>
  <si>
    <t>11:45</t>
  </si>
  <si>
    <t>Seidnitz Center</t>
  </si>
  <si>
    <t>Enderstraße 59</t>
  </si>
  <si>
    <t>Bergsport Lottersteig e.V.</t>
  </si>
  <si>
    <t>Bokwa</t>
  </si>
  <si>
    <t>12:00</t>
  </si>
  <si>
    <t xml:space="preserve">Skatehalle Dresden </t>
  </si>
  <si>
    <t>Lohrmannstraße 22</t>
  </si>
  <si>
    <t>01237</t>
  </si>
  <si>
    <t>Betriebssportgemeinschaft FSD Dresden e.V.</t>
  </si>
  <si>
    <t>Bowling</t>
  </si>
  <si>
    <t>12:15</t>
  </si>
  <si>
    <t>Skatepark Lingnerallee</t>
  </si>
  <si>
    <t>Lingnerallee</t>
  </si>
  <si>
    <t>Billardclub Joes Dresden e.V.</t>
  </si>
  <si>
    <t>Boxen</t>
  </si>
  <si>
    <t>12:30</t>
  </si>
  <si>
    <t>Snoobi Dresden e.V.</t>
  </si>
  <si>
    <t>Rethelstraße 26</t>
  </si>
  <si>
    <t>Boxring Dresden 1994 e.V.</t>
  </si>
  <si>
    <t>Breakdance</t>
  </si>
  <si>
    <t>12:45</t>
  </si>
  <si>
    <t>Sport &amp; Tanzstudio Dresden</t>
  </si>
  <si>
    <t xml:space="preserve">Saydaer Straße 6 </t>
  </si>
  <si>
    <t>01257</t>
  </si>
  <si>
    <t>Breitensportclub Dresden 05 e.V.</t>
  </si>
  <si>
    <t>Capoeira</t>
  </si>
  <si>
    <t>Sport- und Freizeittreff Gönnsdorf e.V.</t>
  </si>
  <si>
    <t>Schönfelder Landstraße 27</t>
  </si>
  <si>
    <t>01328</t>
  </si>
  <si>
    <t>BSG Ostra-Olé e.V.</t>
  </si>
  <si>
    <t>Cheerleading</t>
  </si>
  <si>
    <t>13:15</t>
  </si>
  <si>
    <t>Sporthalle 10. Grundschule</t>
  </si>
  <si>
    <t xml:space="preserve">Struvestraße 11 </t>
  </si>
  <si>
    <t>BSV AOK Dresden e.V.</t>
  </si>
  <si>
    <t>Curling</t>
  </si>
  <si>
    <t>13:30</t>
  </si>
  <si>
    <t>Sporthalle 101. Oberschule</t>
  </si>
  <si>
    <t xml:space="preserve">Pfotenhauerstraße 42 </t>
  </si>
  <si>
    <t>BUDO-CLUB-DRESDEN e.V.</t>
  </si>
  <si>
    <t>Darts</t>
  </si>
  <si>
    <t>13:45</t>
  </si>
  <si>
    <t>Sporthalle 102. Grundschule</t>
  </si>
  <si>
    <t xml:space="preserve">Pfotenhauerstraße 40 </t>
  </si>
  <si>
    <t>Capoeira Idalina Dresden e.V.</t>
  </si>
  <si>
    <t>Drachenboot</t>
  </si>
  <si>
    <t>Sporthalle 103. Grundschule</t>
  </si>
  <si>
    <t xml:space="preserve">Hohnsteiner Straße 8 </t>
  </si>
  <si>
    <t>Cheerleader Verein Dresden e.V.</t>
  </si>
  <si>
    <t>Einrad</t>
  </si>
  <si>
    <t>14:15</t>
  </si>
  <si>
    <t>Sporthalle 106. Grundschule</t>
  </si>
  <si>
    <t xml:space="preserve">Großenhainer Straße 187 </t>
  </si>
  <si>
    <t>01129</t>
  </si>
  <si>
    <t>Chinesisch-Deutsches Zentrum e.V.</t>
  </si>
  <si>
    <t>Einrad-Hockey</t>
  </si>
  <si>
    <t>Sporthalle 108. Grundschule/ 107. Oberschule</t>
  </si>
  <si>
    <t xml:space="preserve">Geisingstraße 45 </t>
  </si>
  <si>
    <t>01309</t>
  </si>
  <si>
    <t>Chinesische Sportgemeinschaft Dresden e.V.</t>
  </si>
  <si>
    <t>Eishockey</t>
  </si>
  <si>
    <t>14:45</t>
  </si>
  <si>
    <t>Sporthalle 113. Grundschule</t>
  </si>
  <si>
    <t xml:space="preserve">Georg-Nerlich-Straße 1 </t>
  </si>
  <si>
    <t>Chr. Verein Junger Menschen Dresden e.V.</t>
  </si>
  <si>
    <t>Eiskunstlauf</t>
  </si>
  <si>
    <t>15:00</t>
  </si>
  <si>
    <t>Sporthalle 116. Oberschule</t>
  </si>
  <si>
    <t xml:space="preserve">Feuerbachstraße 5 </t>
  </si>
  <si>
    <t>01219</t>
  </si>
  <si>
    <t>Cinderella e.V.</t>
  </si>
  <si>
    <t>Eisschnelllauf</t>
  </si>
  <si>
    <t>15:15</t>
  </si>
  <si>
    <t>Sporthalle 117. Grundschule</t>
  </si>
  <si>
    <t xml:space="preserve">Hochschulstraße 35 </t>
  </si>
  <si>
    <t>Citylauf-Verein Dresden e.V.</t>
  </si>
  <si>
    <t>Eisstockschießen</t>
  </si>
  <si>
    <t>Sporthalle 12. Grundschule</t>
  </si>
  <si>
    <t xml:space="preserve">Hebbelstraße 20 </t>
  </si>
  <si>
    <t>Cossebauder Sportclub e.V.</t>
  </si>
  <si>
    <t>E-Rolli-Fußball</t>
  </si>
  <si>
    <t>15:45</t>
  </si>
  <si>
    <t>Sporthalle 120. Grundschule</t>
  </si>
  <si>
    <t xml:space="preserve">Trattendorfer Straße 1 </t>
  </si>
  <si>
    <t>Der Weg ist das Ziel e.V.</t>
  </si>
  <si>
    <t>Faustball</t>
  </si>
  <si>
    <t>16:00</t>
  </si>
  <si>
    <t>Sporthalle 121. Oberschule</t>
  </si>
  <si>
    <t xml:space="preserve">Gamigstraße 28 </t>
  </si>
  <si>
    <t>Dirt and Dust e.V.</t>
  </si>
  <si>
    <t>Fechten</t>
  </si>
  <si>
    <t>16:15</t>
  </si>
  <si>
    <t>Sporthalle 128. Oberschule</t>
  </si>
  <si>
    <t xml:space="preserve">Rudolf-Bergander-Ring 3 </t>
  </si>
  <si>
    <t>DLRG Bezirk Dresden e.V.</t>
  </si>
  <si>
    <t>Fitnessgymnastik</t>
  </si>
  <si>
    <t>16:30</t>
  </si>
  <si>
    <t>Sporthalle 129. Grundschule</t>
  </si>
  <si>
    <t xml:space="preserve">Otto-Dix-Ring 57 </t>
  </si>
  <si>
    <t>DLRG Oberwartha e.V.</t>
  </si>
  <si>
    <t>Floorball / Unihockey</t>
  </si>
  <si>
    <t>16:45</t>
  </si>
  <si>
    <t>Sporthalle 135. Grundschule</t>
  </si>
  <si>
    <t xml:space="preserve">Amalie-Dietrich-Platz 10 </t>
  </si>
  <si>
    <t>01169</t>
  </si>
  <si>
    <t>Drehmomente e.V.</t>
  </si>
  <si>
    <t>Flossenschwimmen / Finswimming</t>
  </si>
  <si>
    <t>17:00</t>
  </si>
  <si>
    <t>Sporthalle 138. Oberschule</t>
  </si>
  <si>
    <t xml:space="preserve">Omsewitzer Ring 2 </t>
  </si>
  <si>
    <t>Drehst n Deckel e.V.</t>
  </si>
  <si>
    <t>Flugsport</t>
  </si>
  <si>
    <t>17:15</t>
  </si>
  <si>
    <t>Sporthalle 139. Grundschule</t>
  </si>
  <si>
    <t xml:space="preserve">Omsewitzer Ring 4 </t>
  </si>
  <si>
    <t>Dresden Challengers Cricket Club e.V.</t>
  </si>
  <si>
    <t>Fußball</t>
  </si>
  <si>
    <t>17:30</t>
  </si>
  <si>
    <t>Sporthalle 14. Grundschule und "Robinsonschule"</t>
  </si>
  <si>
    <t xml:space="preserve">Schweizer Straße 7 </t>
  </si>
  <si>
    <t>Dresden Marathon e.V.</t>
  </si>
  <si>
    <t>Gerätturnen</t>
  </si>
  <si>
    <t>17:45</t>
  </si>
  <si>
    <t>Sporthalle 144. Grundschule</t>
  </si>
  <si>
    <t>Herbststraße 21 a</t>
  </si>
  <si>
    <t>Dresden Monarchs e.V.</t>
  </si>
  <si>
    <t>Gesundheitssport</t>
  </si>
  <si>
    <t>18:00</t>
  </si>
  <si>
    <t>Sporthalle 147. Grundschule</t>
  </si>
  <si>
    <t>Döbelner Straße 6 b</t>
  </si>
  <si>
    <t>Dresden Rollt e.V.</t>
  </si>
  <si>
    <t>Gewichtheben</t>
  </si>
  <si>
    <t>18:15</t>
  </si>
  <si>
    <t>Sporthalle 15. Grundschule</t>
  </si>
  <si>
    <t>Görlitzer Straße 8</t>
  </si>
  <si>
    <t>Dresden Titans e.V.</t>
  </si>
  <si>
    <t>Go</t>
  </si>
  <si>
    <t>18:30</t>
  </si>
  <si>
    <t>Sporthalle 153. Grundschule</t>
  </si>
  <si>
    <t>Fröbelstraße 1</t>
  </si>
  <si>
    <t>Dresden Urbanics e.V.</t>
  </si>
  <si>
    <t>Golf</t>
  </si>
  <si>
    <t>18:45</t>
  </si>
  <si>
    <t>Sporthalle 16. Grundschule</t>
  </si>
  <si>
    <t xml:space="preserve">Josephinenstraße 6 </t>
  </si>
  <si>
    <t>Dresdener Rennverein 1890 e.V.</t>
  </si>
  <si>
    <t>Gymnastik</t>
  </si>
  <si>
    <t>19:00</t>
  </si>
  <si>
    <t>Sporthalle 19. Grundschule</t>
  </si>
  <si>
    <t xml:space="preserve">Am Jägerpark 5 </t>
  </si>
  <si>
    <t>Dresdner Bogenschützenverein e.V.</t>
  </si>
  <si>
    <t>Hallenradsport</t>
  </si>
  <si>
    <t>19:15</t>
  </si>
  <si>
    <t>Sporthalle 25. Grund- und Oberschule</t>
  </si>
  <si>
    <t xml:space="preserve">Pohlandstraße 40 </t>
  </si>
  <si>
    <t>Dresdner Delphine e.V.</t>
  </si>
  <si>
    <t>Handball</t>
  </si>
  <si>
    <t>19:30</t>
  </si>
  <si>
    <t>Sporthalle 26. Grundschule</t>
  </si>
  <si>
    <t xml:space="preserve">Osterbergstraße 22 </t>
  </si>
  <si>
    <t>Dresdner Eislauf-Club e.V.</t>
  </si>
  <si>
    <t>Hockey</t>
  </si>
  <si>
    <t>19:45</t>
  </si>
  <si>
    <t>Sporthalle 30. Grundschule</t>
  </si>
  <si>
    <t xml:space="preserve">Hechtstraße 55 </t>
  </si>
  <si>
    <t>01097</t>
  </si>
  <si>
    <t>Dresdner Fecht-Club 1998 e.V.</t>
  </si>
  <si>
    <t>Hula Hoop</t>
  </si>
  <si>
    <t>20:00</t>
  </si>
  <si>
    <t>Sporthalle 30. Oberschule</t>
  </si>
  <si>
    <t xml:space="preserve">Unterer Kreuzweg 4 </t>
  </si>
  <si>
    <t>Dresdner Gehörlosen-SV 1920 e.V.</t>
  </si>
  <si>
    <t>Hundesport</t>
  </si>
  <si>
    <t>20:15</t>
  </si>
  <si>
    <t>Sporthalle 32. Grundschule</t>
  </si>
  <si>
    <t xml:space="preserve">Hofmannstraße 34 </t>
  </si>
  <si>
    <t>Dresdner Ice Pilots e.V.</t>
  </si>
  <si>
    <t>Inlineskaten</t>
  </si>
  <si>
    <t>20:30</t>
  </si>
  <si>
    <t>Sporthalle 32. Oberschule</t>
  </si>
  <si>
    <t xml:space="preserve">Schilfweg 3 </t>
  </si>
  <si>
    <t>Dresdner Kanu-Club "Elbe 46" e.V.</t>
  </si>
  <si>
    <t>Judo</t>
  </si>
  <si>
    <t>20:45</t>
  </si>
  <si>
    <t>Sporthalle 33. Grundschule</t>
  </si>
  <si>
    <t xml:space="preserve">Marienberger Straße 7 </t>
  </si>
  <si>
    <t>Dresdner Karate Team e.V.</t>
  </si>
  <si>
    <t>Jugger</t>
  </si>
  <si>
    <t>21:00</t>
  </si>
  <si>
    <t>Sporthalle 35. Grundschule</t>
  </si>
  <si>
    <t xml:space="preserve">Bünaustraße 12 </t>
  </si>
  <si>
    <t>Dresdner Lauftreff "Linde 79" e.V.</t>
  </si>
  <si>
    <t>Ju-Jutsu</t>
  </si>
  <si>
    <t>21:15</t>
  </si>
  <si>
    <t>Sporthalle 35. Oberschule</t>
  </si>
  <si>
    <t xml:space="preserve">Clara-Zetkin-Straße 20 </t>
  </si>
  <si>
    <t>Dresdner Rehabilitations- und Gesundheitssportverein e.V.</t>
  </si>
  <si>
    <t>Kampfsport</t>
  </si>
  <si>
    <t>21:30</t>
  </si>
  <si>
    <t>Sporthalle 36. Oberschule/ 37. Grundschule</t>
  </si>
  <si>
    <t xml:space="preserve">Emil-Ueberall-Straße 34 </t>
  </si>
  <si>
    <t>Dresdner Ruder-Club 1902 e.V.</t>
  </si>
  <si>
    <t>Kanu</t>
  </si>
  <si>
    <t>21:45</t>
  </si>
  <si>
    <t>Sporthalle 39. Grundschule</t>
  </si>
  <si>
    <t xml:space="preserve">Schleiermacherstraße 8 </t>
  </si>
  <si>
    <t>01187</t>
  </si>
  <si>
    <t>Dresdner Ruderverein e.V.</t>
  </si>
  <si>
    <t>Kanupolo</t>
  </si>
  <si>
    <t>22:00</t>
  </si>
  <si>
    <t>Sporthalle 4. Grundschule</t>
  </si>
  <si>
    <t xml:space="preserve">Löwenstraße 2 </t>
  </si>
  <si>
    <t>Dresdner Schachfestival e.V.</t>
  </si>
  <si>
    <t>Kanu-Slalom</t>
  </si>
  <si>
    <t>22:15</t>
  </si>
  <si>
    <t>Sporthalle 41. Grundschule</t>
  </si>
  <si>
    <t xml:space="preserve">Hauptmannstraße 15 </t>
  </si>
  <si>
    <t>Dresdner Schul-Sport Verein e.V.</t>
  </si>
  <si>
    <t>Kanuwandern</t>
  </si>
  <si>
    <t>22:30</t>
  </si>
  <si>
    <t>Sporthalle 43. Grundschule</t>
  </si>
  <si>
    <t xml:space="preserve">Riegelplatz 2 </t>
  </si>
  <si>
    <t>Dresdner Segel-Club 1910 e.V.</t>
  </si>
  <si>
    <t>Karate</t>
  </si>
  <si>
    <t>22:45</t>
  </si>
  <si>
    <t>Sporthalle 44. Grundschule</t>
  </si>
  <si>
    <t xml:space="preserve">Salbachstraße 10 </t>
  </si>
  <si>
    <t>Dresdner Ski- und Hockeyverein 05 e.V.</t>
  </si>
  <si>
    <t>Kartsport</t>
  </si>
  <si>
    <t>23:00</t>
  </si>
  <si>
    <t>Sporthalle 46. Oberschule</t>
  </si>
  <si>
    <t xml:space="preserve">Bernhardstraße 18 </t>
  </si>
  <si>
    <t>Dresdner Skiverein e.V.</t>
  </si>
  <si>
    <t>Kegeln</t>
  </si>
  <si>
    <t>23:15</t>
  </si>
  <si>
    <t>Sporthalle 47. Grundschule</t>
  </si>
  <si>
    <t xml:space="preserve">Mockritzer Straße 19 </t>
  </si>
  <si>
    <t>Dresdner Sportboot Club e.V.</t>
  </si>
  <si>
    <t>Kendo</t>
  </si>
  <si>
    <t>23:30</t>
  </si>
  <si>
    <t>Sporthalle 48. Grundschule</t>
  </si>
  <si>
    <t xml:space="preserve">Seminarstraße 11 </t>
  </si>
  <si>
    <t>Dresdner Sportclub 1898 e.V.</t>
  </si>
  <si>
    <t>Kickboxen</t>
  </si>
  <si>
    <t>23:45</t>
  </si>
  <si>
    <t>Sporthalle 49. Grundschule</t>
  </si>
  <si>
    <t xml:space="preserve">Bernhardstraße 80 </t>
  </si>
  <si>
    <t>Dresdner Sportverein 1910 e.V.</t>
  </si>
  <si>
    <t>Kindersport</t>
  </si>
  <si>
    <t>00:00</t>
  </si>
  <si>
    <t>Sporthalle 50. Grundschule</t>
  </si>
  <si>
    <t xml:space="preserve">Dörnichtweg 54 </t>
  </si>
  <si>
    <t>Dresdner Sportverein 1953 e.V.</t>
  </si>
  <si>
    <t>Kinderturnen</t>
  </si>
  <si>
    <t xml:space="preserve">Rosa-Menzer-Straße 24 </t>
  </si>
  <si>
    <t>Dresdner Sportverein Grün-Weiß 90 e.V.</t>
  </si>
  <si>
    <t>Kinderzirkus</t>
  </si>
  <si>
    <t>Sporthalle 55. Oberschule</t>
  </si>
  <si>
    <t xml:space="preserve">Nöthnitzer Straße 6 </t>
  </si>
  <si>
    <t>Dresdner SSV e.V.</t>
  </si>
  <si>
    <t>Klettern/Bouldern</t>
  </si>
  <si>
    <t>Sporthalle 56. Grundschule</t>
  </si>
  <si>
    <t xml:space="preserve">Böttgerstraße 11 </t>
  </si>
  <si>
    <t>Dresdner SV Albertstadt 1991 e.V.</t>
  </si>
  <si>
    <t>Lacrosse</t>
  </si>
  <si>
    <t>Sporthalle 56. Oberschule</t>
  </si>
  <si>
    <t xml:space="preserve">Aachener Straße 10 </t>
  </si>
  <si>
    <t>Dresdner Wanderer- und Bergsteiger-Verein e.V.</t>
  </si>
  <si>
    <t>Laufsport</t>
  </si>
  <si>
    <t>Sporthalle 59. Grundschule</t>
  </si>
  <si>
    <t xml:space="preserve">Kurparkstraße 12 </t>
  </si>
  <si>
    <t>EHV Dresden "The Devils" e.V.</t>
  </si>
  <si>
    <t>Leichtathletik</t>
  </si>
  <si>
    <t>Sporthalle 6. Grundschule</t>
  </si>
  <si>
    <t xml:space="preserve">Fetscherstraße 2 </t>
  </si>
  <si>
    <t>Minigolf / Bahnengolf</t>
  </si>
  <si>
    <t>Sporthalle 61. Grundschule</t>
  </si>
  <si>
    <t>Hutbergstraße 2</t>
  </si>
  <si>
    <t>Eislauf-Verein Dresden e.V.</t>
  </si>
  <si>
    <t>Modelflugsport</t>
  </si>
  <si>
    <t>Sporthalle 62. Grundschule</t>
  </si>
  <si>
    <t xml:space="preserve">Pillnitzer Landstraße 38 </t>
  </si>
  <si>
    <t>Eissportclub Dresden e.V.</t>
  </si>
  <si>
    <t>Motorbootsport</t>
  </si>
  <si>
    <t>Sporthalle 62. Oberschule</t>
  </si>
  <si>
    <t xml:space="preserve">Fidelio-F.-Finke-Straße 15 </t>
  </si>
  <si>
    <t>Elbe Tigers Sports Club e.V.</t>
  </si>
  <si>
    <t>Motorradsport</t>
  </si>
  <si>
    <t>Sporthalle 63. Grundschule</t>
  </si>
  <si>
    <t xml:space="preserve">Wägnerstraße 24 </t>
  </si>
  <si>
    <t>Elbhang Volleyball e.V.</t>
  </si>
  <si>
    <t>Mountainbike</t>
  </si>
  <si>
    <t>Sporthalle 64. Oberschule</t>
  </si>
  <si>
    <t xml:space="preserve">Linzer Straße 1 </t>
  </si>
  <si>
    <t>Elferrat Gebau Dresden e.V.</t>
  </si>
  <si>
    <t>Musik- und Spielmannswesen</t>
  </si>
  <si>
    <t>Sporthalle 65. Grundschule</t>
  </si>
  <si>
    <t xml:space="preserve">Zschierener Straße 5 </t>
  </si>
  <si>
    <t>01259</t>
  </si>
  <si>
    <t>Empire of Outcast e.V.</t>
  </si>
  <si>
    <t>Nordic Walking</t>
  </si>
  <si>
    <t>Sporthalle 66. Oberschule</t>
  </si>
  <si>
    <t xml:space="preserve">Dieselstraße 55 </t>
  </si>
  <si>
    <t>Essential Fight Arts e.V.</t>
  </si>
  <si>
    <t>Orientierungslauf</t>
  </si>
  <si>
    <t>Sporthalle 68. Grundschule</t>
  </si>
  <si>
    <t xml:space="preserve">Heiligenbornstraße 15 </t>
  </si>
  <si>
    <t>Fair Sport e.V.</t>
  </si>
  <si>
    <t>Pilates</t>
  </si>
  <si>
    <t>Sporthalle 70. Grundschule</t>
  </si>
  <si>
    <t xml:space="preserve">Südhöhe 36 </t>
  </si>
  <si>
    <t>01217</t>
  </si>
  <si>
    <t>Fanfarenzug Dresden e.V.</t>
  </si>
  <si>
    <t xml:space="preserve">Qigong </t>
  </si>
  <si>
    <t>Sporthalle 71. Grundschule</t>
  </si>
  <si>
    <t xml:space="preserve">Franzweg 4 </t>
  </si>
  <si>
    <t>Fanprojekt Dresden e.V.</t>
  </si>
  <si>
    <t>Quidditch</t>
  </si>
  <si>
    <t>Sporthalle 74. Grundschule Gompitz</t>
  </si>
  <si>
    <t xml:space="preserve">Ockerwitzer Allee 128 </t>
  </si>
  <si>
    <t>01156</t>
  </si>
  <si>
    <t>FC Azadi e.V.</t>
  </si>
  <si>
    <t>Radsport</t>
  </si>
  <si>
    <t>Sporthalle 75. Grundschule</t>
  </si>
  <si>
    <t xml:space="preserve">Warthaer Straße 60 </t>
  </si>
  <si>
    <t>FC Dresden e.V.</t>
  </si>
  <si>
    <t>Reha- / Gesundheitssport</t>
  </si>
  <si>
    <t>Sporthalle 76. Grundschule</t>
  </si>
  <si>
    <t>Am Lehmberg 28 a</t>
  </si>
  <si>
    <t>FC Union City e.V.</t>
  </si>
  <si>
    <t>Reit- / Pferdesport</t>
  </si>
  <si>
    <t>Sporthalle 76. Oberschule</t>
  </si>
  <si>
    <t xml:space="preserve">Merbitzer Straße 9 </t>
  </si>
  <si>
    <t>Fit am Fürstenpark e.V.</t>
  </si>
  <si>
    <t>Rhönrad</t>
  </si>
  <si>
    <t>Sporthalle 77. Grundschule</t>
  </si>
  <si>
    <t xml:space="preserve">Am Urnenfeld 27 </t>
  </si>
  <si>
    <t>Fitnesstreff Dresden e.V.</t>
  </si>
  <si>
    <t>Rhythmische Sportgymnastik</t>
  </si>
  <si>
    <t>Sporthalle 8. Grundschule</t>
  </si>
  <si>
    <t xml:space="preserve">Konkordienstraße 12 </t>
  </si>
  <si>
    <t>Fliegerklub Flugzeugwerft Dresden e.V.</t>
  </si>
  <si>
    <t>Ringen</t>
  </si>
  <si>
    <t>Sporthalle 80. Grundschule</t>
  </si>
  <si>
    <t xml:space="preserve">Oskar-Seyffert-Straße 3 </t>
  </si>
  <si>
    <t>01189</t>
  </si>
  <si>
    <t>Förderverein "Dresden skatet" e.V.</t>
  </si>
  <si>
    <t>Roller Derby</t>
  </si>
  <si>
    <t>Sporthalle 81. Grundschule</t>
  </si>
  <si>
    <t xml:space="preserve">Robert-Weber-Straße 5 </t>
  </si>
  <si>
    <t>Förderverein "Mädchenfußball in Dresden" e.V.</t>
  </si>
  <si>
    <t>Rollkunstlauf</t>
  </si>
  <si>
    <t>Sporthalle 82. Grund- und Oberschule</t>
  </si>
  <si>
    <t xml:space="preserve">Gertrud-Caspari-Straße 9 </t>
  </si>
  <si>
    <t>Förderverein Schach Wolfgang Uhlmann e.V.</t>
  </si>
  <si>
    <t>Rollski</t>
  </si>
  <si>
    <t>Sporthalle 84. Grundschule</t>
  </si>
  <si>
    <t xml:space="preserve">Heinrich-Tessenow-Weg 28 </t>
  </si>
  <si>
    <t>FSG WACKER 90 Dresden-Leuben e.V.</t>
  </si>
  <si>
    <t>Rope Skipping / Springseil</t>
  </si>
  <si>
    <t>Sporthalle 85. Grundschule</t>
  </si>
  <si>
    <t xml:space="preserve">Radeburger Straße 168 </t>
  </si>
  <si>
    <t>FSV Lok Dresden e.V.</t>
  </si>
  <si>
    <t>Roundnet</t>
  </si>
  <si>
    <t>Sporthalle 88. Grund- und Oberschule</t>
  </si>
  <si>
    <t xml:space="preserve">Dresdner Straße 50 </t>
  </si>
  <si>
    <t>Fudoshin-Ryu Karate Dresden e.V.</t>
  </si>
  <si>
    <t>Rudern</t>
  </si>
  <si>
    <t>Sporthalle 89. Grundschule</t>
  </si>
  <si>
    <t xml:space="preserve">Sosaer Straße 10 </t>
  </si>
  <si>
    <t>Fußball Campus Dresden e.V.</t>
  </si>
  <si>
    <t>Rugby</t>
  </si>
  <si>
    <t>Sporthalle 9. Oberschule</t>
  </si>
  <si>
    <t xml:space="preserve">Lommatzscher Straße 121 </t>
  </si>
  <si>
    <t>Fußballfreunde Dresden 03 e.V.</t>
  </si>
  <si>
    <t>San Shou</t>
  </si>
  <si>
    <t>Sporthalle 90. Grundschule</t>
  </si>
  <si>
    <t xml:space="preserve">Kleinlugaer Straße 25 </t>
  </si>
  <si>
    <t>Fußballverein Hafen Dresden e.V.</t>
  </si>
  <si>
    <t>Schach</t>
  </si>
  <si>
    <t>Sporthalle 91. Grundschule</t>
  </si>
  <si>
    <t xml:space="preserve">Bernard-Shaw-Straße 11 </t>
  </si>
  <si>
    <t>FV Blau-Weiß Zschachwitz e.V.</t>
  </si>
  <si>
    <t>Schießsport</t>
  </si>
  <si>
    <t>Sporthalle 92. Grundschule</t>
  </si>
  <si>
    <t xml:space="preserve">Großzschachwitzer Straße 29 </t>
  </si>
  <si>
    <t>FV Dresden 06 Laubegast e.V.</t>
  </si>
  <si>
    <t>Schiffsmodellbau</t>
  </si>
  <si>
    <t>Sporthalle 93. Grundschule</t>
  </si>
  <si>
    <t>Dobritzer Weg 1</t>
  </si>
  <si>
    <t>FV Dresden Süd-West e.V.</t>
  </si>
  <si>
    <t>Schwertkampf</t>
  </si>
  <si>
    <t>Sporthalle 95. Grundschule</t>
  </si>
  <si>
    <t xml:space="preserve">Donathstraße 10 </t>
  </si>
  <si>
    <t>FV Löbtauer Kickers 93 e.V.</t>
  </si>
  <si>
    <t>Schwimmen</t>
  </si>
  <si>
    <t>Sporthalle 96. Grundschule</t>
  </si>
  <si>
    <t xml:space="preserve">Liebstädter Straße 37 </t>
  </si>
  <si>
    <t>Gesundheitssport Sachsen e.V.</t>
  </si>
  <si>
    <t>Seesport</t>
  </si>
  <si>
    <t>Sporthalle Andreas-Schubert-Straße</t>
  </si>
  <si>
    <t xml:space="preserve">Andreas-Schubert-Straße 41 </t>
  </si>
  <si>
    <t>Goju-Kai Karate Dresden e.V.</t>
  </si>
  <si>
    <t>Segelfliegen</t>
  </si>
  <si>
    <t>Sporthalle AST 36. Oberschule</t>
  </si>
  <si>
    <t>Dahlienweg 19</t>
  </si>
  <si>
    <t>GUTZ DC e.V.</t>
  </si>
  <si>
    <t>Segelsport</t>
  </si>
  <si>
    <t>Sporthalle AST BSZ für Wirtschaft "Prof. Dr.Zeigner"</t>
  </si>
  <si>
    <t>Bodenbacher Straße 154 a</t>
  </si>
  <si>
    <t>Gymnastik-SV Dresdner Elbhang e.V.</t>
  </si>
  <si>
    <t>Selbstverteidigung</t>
  </si>
  <si>
    <t>Sporthalle AST des BSZ für Agrarwirtschaft und Ernährung</t>
  </si>
  <si>
    <t xml:space="preserve">Altroßthal 1 </t>
  </si>
  <si>
    <t>Hacky Sack e.V.</t>
  </si>
  <si>
    <t>Shinkendo</t>
  </si>
  <si>
    <t>Sporthalle AST des BSZ für Dienstleistung und Gestaltung</t>
  </si>
  <si>
    <t xml:space="preserve">Höckendorfer Weg 2 </t>
  </si>
  <si>
    <t>Handballspielverein Dresden e.V.</t>
  </si>
  <si>
    <t>Shorttrack</t>
  </si>
  <si>
    <t>Sporthalle August-Bebel-Straße</t>
  </si>
  <si>
    <t>August-Bebel-Straße 18</t>
  </si>
  <si>
    <t>HC Elbflorenz 2006 e.V.</t>
  </si>
  <si>
    <t>Showtanz</t>
  </si>
  <si>
    <t>Sporthalle Bertolt-Brecht-Gymnasium</t>
  </si>
  <si>
    <t xml:space="preserve">Thomaestraße 60 </t>
  </si>
  <si>
    <t>Hochlandzirkus e.V.</t>
  </si>
  <si>
    <t>Skateboarding</t>
  </si>
  <si>
    <t>Sporthalle Berufsförderungswerk</t>
  </si>
  <si>
    <t xml:space="preserve">Hellerhofstraße 35 </t>
  </si>
  <si>
    <t>HSG Lokomotive HTW Dresden e.V.</t>
  </si>
  <si>
    <t>Skilanglauf</t>
  </si>
  <si>
    <t>Sporthalle BIP Kreativitätsschule</t>
  </si>
  <si>
    <t xml:space="preserve">Tiergartenstraße 18 </t>
  </si>
  <si>
    <t>I.S-DOUBLE TOUCH GYM DRESDEN e.V.</t>
  </si>
  <si>
    <t>Skisport</t>
  </si>
  <si>
    <t>Sporthalle Boxberger Straße</t>
  </si>
  <si>
    <t xml:space="preserve">Boxberger Straße 1 </t>
  </si>
  <si>
    <t>IJKA Shotokan-Karateverein Dresden-Johannstadt e.V</t>
  </si>
  <si>
    <t>Snowboard</t>
  </si>
  <si>
    <t>Sporthalle BSZ für Agrarwirtschaft und Ernährung</t>
  </si>
  <si>
    <t xml:space="preserve">Canalettostraße 8 </t>
  </si>
  <si>
    <t>Integratives Reiten e.V.</t>
  </si>
  <si>
    <t>Speed Badminton</t>
  </si>
  <si>
    <t>Sporthalle BSZ für Bau und Technik</t>
  </si>
  <si>
    <t xml:space="preserve">Güntzstraße 3 </t>
  </si>
  <si>
    <t>Internat. Sachsen-Tour des Radrennsports e.V.</t>
  </si>
  <si>
    <t>Sportmusik</t>
  </si>
  <si>
    <t>Sporthalle BSZ für Dienstleistung und Gestaltung</t>
  </si>
  <si>
    <t xml:space="preserve">Chemnitzer Straße 83 </t>
  </si>
  <si>
    <t>Judoclub Arashi Dresden e.V.</t>
  </si>
  <si>
    <t>Squash</t>
  </si>
  <si>
    <t>Sporthalle BSZ für Elektrotechnik</t>
  </si>
  <si>
    <t xml:space="preserve">Strehlener Platz 2 </t>
  </si>
  <si>
    <t>Judoverein Dresden e.V.</t>
  </si>
  <si>
    <t>Synchronschwimmen</t>
  </si>
  <si>
    <t>Sporthalle BSZ für Gastgewerbe "Ernst Lößnitzer"</t>
  </si>
  <si>
    <t xml:space="preserve">Wachsbleichstraße 6 </t>
  </si>
  <si>
    <t>Kampfkunstteam  Go-Ju Dresden e.V.</t>
  </si>
  <si>
    <t>Taekwondo</t>
  </si>
  <si>
    <t>Sporthalle BSZ für Technik "Gustav Anton Zeuner"</t>
  </si>
  <si>
    <t xml:space="preserve">Gerokstraße 22 </t>
  </si>
  <si>
    <t>Kampfsport Akademie Dresden e.V.</t>
  </si>
  <si>
    <t>Tamburello</t>
  </si>
  <si>
    <t>Sporthalle BSZ für Wirtschaft "Franz Ludwig Gehe"</t>
  </si>
  <si>
    <t xml:space="preserve">Berthelsdorfer Weg 2 </t>
  </si>
  <si>
    <t>Kampfsportverein "Sei-WA-KAI" Dresden e.V.</t>
  </si>
  <si>
    <t>Tanzen</t>
  </si>
  <si>
    <t>Sporthalle BSZ für Wirtschaft "Prof. Dr.Zeigner"</t>
  </si>
  <si>
    <t xml:space="preserve">Melanchthonstraße 9 </t>
  </si>
  <si>
    <t>Kanu Club Dresden e.V.</t>
  </si>
  <si>
    <t>Tanzsport (Turniertanz)</t>
  </si>
  <si>
    <t>Sporthalle BSZ Gesundheit und Sozialwesen</t>
  </si>
  <si>
    <t>Döbelner Straße 6 a</t>
  </si>
  <si>
    <t>Kanuverein Laubegast e.V.</t>
  </si>
  <si>
    <t>Tauchsport</t>
  </si>
  <si>
    <t xml:space="preserve">Sporthalle Christliche Schule Dresden </t>
  </si>
  <si>
    <t xml:space="preserve">Rathener Straße 78 </t>
  </si>
  <si>
    <t>Karate Dojo Nitta e.V.</t>
  </si>
  <si>
    <t>Tennis</t>
  </si>
  <si>
    <t>Sporthalle Dinglingerschule</t>
  </si>
  <si>
    <t xml:space="preserve">Dinglingerstraße 4 </t>
  </si>
  <si>
    <t>Karate Schule Ren Bu Kan e. V.</t>
  </si>
  <si>
    <t>Thai Bo</t>
  </si>
  <si>
    <t>Sporthalle Dresdner Sportclub 1898 e.V.</t>
  </si>
  <si>
    <t xml:space="preserve">Magdeburger Straße 12 </t>
  </si>
  <si>
    <t>Karate-Club OYAMA Dresden e.V.</t>
  </si>
  <si>
    <t>Tischtennis</t>
  </si>
  <si>
    <t>Sporthalle ehem. 141. Mittelschule</t>
  </si>
  <si>
    <t xml:space="preserve">Ginsterstraße 1 </t>
  </si>
  <si>
    <t>Karate-Dojo Muromachi Dresden e.V.</t>
  </si>
  <si>
    <t>Trampolin</t>
  </si>
  <si>
    <t>Sporthalle ehem. 72. Oberschule</t>
  </si>
  <si>
    <t xml:space="preserve">Kleinnaundorfer Straße 6 </t>
  </si>
  <si>
    <t>Karate-Dojo Torii Dresden e.V.</t>
  </si>
  <si>
    <t>Triathlon</t>
  </si>
  <si>
    <t>Sporthalle ehem. 79. Mittelschule</t>
  </si>
  <si>
    <t xml:space="preserve">Urnenstraße 22 </t>
  </si>
  <si>
    <t>Karateschule - "MIZU NAGARE" e.V.</t>
  </si>
  <si>
    <t>Turnen</t>
  </si>
  <si>
    <t>Sporthalle ehem. 86. Mittelschule</t>
  </si>
  <si>
    <t xml:space="preserve">Alexander-Herzen-Straße 64 </t>
  </si>
  <si>
    <t>Karateschule Uchinadi e.V.</t>
  </si>
  <si>
    <t>Turnspiele</t>
  </si>
  <si>
    <t>Sporthalle ehem. 87. Grundschule</t>
  </si>
  <si>
    <t xml:space="preserve">Plantagenweg 3 </t>
  </si>
  <si>
    <t>Karatesportverein HATO Dresden e.V.</t>
  </si>
  <si>
    <t>Ultimate Frisbee</t>
  </si>
  <si>
    <t>Sporthalle ehem. Grundschule Schullwitz</t>
  </si>
  <si>
    <t xml:space="preserve">Bühlauer Straße 25 </t>
  </si>
  <si>
    <t>Karate-Wadokai Dresden e.V.</t>
  </si>
  <si>
    <t>Volleyball</t>
  </si>
  <si>
    <t>Sporthalle ehem. Schule zur Lernförderung</t>
  </si>
  <si>
    <t xml:space="preserve">Luboldtstraße 15 </t>
  </si>
  <si>
    <t>Kegel- und Tischtennis-Verein Langebrück e.V.</t>
  </si>
  <si>
    <t>Wandern</t>
  </si>
  <si>
    <t>Sporthalle Emerich-Ambros-Ufer</t>
  </si>
  <si>
    <t xml:space="preserve">Emerich-Ambros-Ufer 74 </t>
  </si>
  <si>
    <t>Kegelfreunde Dresden e. V.</t>
  </si>
  <si>
    <t>Wasserball</t>
  </si>
  <si>
    <t>Sporthalle Förderzentrum "Am Leutewitzer Park"</t>
  </si>
  <si>
    <t xml:space="preserve">Gottfried-Keller-Straße 40 </t>
  </si>
  <si>
    <t>Kegelsportverein Dresden-Tolkewitz e.V.</t>
  </si>
  <si>
    <t>Wasserrettungssport</t>
  </si>
  <si>
    <t>Sporthalle Förderzentrum für Körperbehinderte/Sprache</t>
  </si>
  <si>
    <t xml:space="preserve">Fischhausstraße 12 </t>
  </si>
  <si>
    <t>Kegel-SV Dresden Leuben e.V.</t>
  </si>
  <si>
    <t>Wasserski / Wakeboarding</t>
  </si>
  <si>
    <t>Sporthalle Forsythienstraße (ehem. 142.GS)</t>
  </si>
  <si>
    <t xml:space="preserve">Forsythienstraße 24 </t>
  </si>
  <si>
    <t>KiDDs Kindersportverein e.V.</t>
  </si>
  <si>
    <t>Wasserspringen</t>
  </si>
  <si>
    <t>Sporthalle Freie Evangelische Schule Dresden</t>
  </si>
  <si>
    <t xml:space="preserve">Hausdorfer Straße 4 </t>
  </si>
  <si>
    <t>Kinder- und Jugendtanzstudio an der TU Dresden e.V.</t>
  </si>
  <si>
    <t>Wushu</t>
  </si>
  <si>
    <t xml:space="preserve">Sporthalle Gerhard Grafe </t>
  </si>
  <si>
    <t>Weixdorfer Rathausplatz 2 a</t>
  </si>
  <si>
    <t>01108</t>
  </si>
  <si>
    <t>Kinderprojekt Dresden</t>
  </si>
  <si>
    <t>Yoga</t>
  </si>
  <si>
    <t>Sporthalle Ginsterstraße (ehem. 140. GS)</t>
  </si>
  <si>
    <t xml:space="preserve">Ginsterstraße 3 </t>
  </si>
  <si>
    <t>KJS Club Dresden e.V.</t>
  </si>
  <si>
    <t>Zumba</t>
  </si>
  <si>
    <t>Sporthalle Grundschule Cossebaude</t>
  </si>
  <si>
    <t xml:space="preserve">Bahnhofstraße 5 </t>
  </si>
  <si>
    <t>Kneipp-Verein Dresden e.V.</t>
  </si>
  <si>
    <t>Sporthalle Grundschule Naußlitz</t>
  </si>
  <si>
    <t xml:space="preserve">Saalhausener Straße 61 </t>
  </si>
  <si>
    <t>Kojin Karate Do e.V.</t>
  </si>
  <si>
    <t>Sporthalle Grundschule Schönfeld</t>
  </si>
  <si>
    <t>Borsbergstraße 12 a</t>
  </si>
  <si>
    <t>KSB Gesundheitssport/Sporttherapie Dresden e.V.</t>
  </si>
  <si>
    <t>Sporthalle Gymnasium Bühlau</t>
  </si>
  <si>
    <t xml:space="preserve">Quohrener Straße 12 </t>
  </si>
  <si>
    <t>Kultur-und Sportverein "Makkabi Dresden" e.V.</t>
  </si>
  <si>
    <t>Sporthalle Gymnasium Bürgerwiese</t>
  </si>
  <si>
    <t xml:space="preserve">Parkstraße 4 </t>
  </si>
  <si>
    <t>Langebrücker Ballsportverein 99 e.V.</t>
  </si>
  <si>
    <t>Sporthalle Gymnasium Cotta</t>
  </si>
  <si>
    <t xml:space="preserve">Cossebauder Straße 35 </t>
  </si>
  <si>
    <t>Laubegaster Ruderverein Dresden e.V.</t>
  </si>
  <si>
    <t>Sporthalle Gymnasium Dreikönigschule</t>
  </si>
  <si>
    <t xml:space="preserve">Alaunstraße 32 </t>
  </si>
  <si>
    <t>Laufgruppe Dresden e.V.</t>
  </si>
  <si>
    <t>Sporthalle Gymnasium Klotzsche</t>
  </si>
  <si>
    <t xml:space="preserve">Karl-Marx-Straße 44 </t>
  </si>
  <si>
    <t>Lebenshilfe Dresden e.V.</t>
  </si>
  <si>
    <t>Sporthalle Gymnasium Pieschen und 145. Oberschule</t>
  </si>
  <si>
    <t xml:space="preserve">Gehestraße 10 </t>
  </si>
  <si>
    <t>Leibesübungen e.V.</t>
  </si>
  <si>
    <t>Sporthalle Gymnasium Tolkewitz</t>
  </si>
  <si>
    <t xml:space="preserve">Kipsdorfer Straße 160 </t>
  </si>
  <si>
    <t>Linde Sportverein e.V.</t>
  </si>
  <si>
    <t>Sporthalle Hans-Erlwein-Gymnasium</t>
  </si>
  <si>
    <t xml:space="preserve">Hepkestraße 63 </t>
  </si>
  <si>
    <t>Lunatics Cheerleader e.V.</t>
  </si>
  <si>
    <t>Sporthalle HOGA</t>
  </si>
  <si>
    <t xml:space="preserve">Zamenhofstraße 61 </t>
  </si>
  <si>
    <t>Martial Arts Academy Dresden e.V.</t>
  </si>
  <si>
    <t>Sporthalle Internationale Schule</t>
  </si>
  <si>
    <t xml:space="preserve">Annenstraße 9 </t>
  </si>
  <si>
    <t>MC Elbe Dresden e.V.</t>
  </si>
  <si>
    <t>Sporthalle Julius-Ambrosius-Hülße-Gymnasium</t>
  </si>
  <si>
    <t xml:space="preserve">Hülßestraße 16 </t>
  </si>
  <si>
    <t>MINOR e.V.</t>
  </si>
  <si>
    <t>Sporthalle Klotzsche</t>
  </si>
  <si>
    <t>Modellflugsportclub TU Dresden e.V. (MFSC TUD)</t>
  </si>
  <si>
    <t>Sporthalle Kreuzgymnasium Dresden</t>
  </si>
  <si>
    <t xml:space="preserve">Dornblüthstraße 4 </t>
  </si>
  <si>
    <t>Motorwassersportv. "Elbflorenz" Dresden e.V.</t>
  </si>
  <si>
    <t>Sporthalle Laborschule</t>
  </si>
  <si>
    <t xml:space="preserve">Espenstraße 3 </t>
  </si>
  <si>
    <t>MSV Handball Dresden e.V.</t>
  </si>
  <si>
    <t>Sporthalle Landessportbund Sachsen</t>
  </si>
  <si>
    <t>Marienallee 14 b</t>
  </si>
  <si>
    <t>Nug Mui Balance e.V.</t>
  </si>
  <si>
    <t>Sporthalle Langebrück</t>
  </si>
  <si>
    <t>Dresdner Straße 36 a</t>
  </si>
  <si>
    <t>01465</t>
  </si>
  <si>
    <t>Oberelbe-Marathon e.V.</t>
  </si>
  <si>
    <t>Sporthalle Lessingstraße</t>
  </si>
  <si>
    <t xml:space="preserve">Lessingstraße 10 </t>
  </si>
  <si>
    <t>Okinawa Dresden e.V.</t>
  </si>
  <si>
    <t>Sporthalle Leutewitzer Ring</t>
  </si>
  <si>
    <t xml:space="preserve">Leutewitzer Ring 141 </t>
  </si>
  <si>
    <t>Omidan Dresden e.V.</t>
  </si>
  <si>
    <t>Sporthalle Marie-Curie-Gymnasium</t>
  </si>
  <si>
    <t xml:space="preserve">Zirkusstraße 7 </t>
  </si>
  <si>
    <t>Orientierungssportverein Dresden e.V.</t>
  </si>
  <si>
    <t>Sporthalle Martin-Andersen-Nexö-Gymnasium</t>
  </si>
  <si>
    <t xml:space="preserve">Haydnstraße 49 </t>
  </si>
  <si>
    <t>Parkour.org Dresden e.V.</t>
  </si>
  <si>
    <t>Sporthalle Montessorischule</t>
  </si>
  <si>
    <t xml:space="preserve">Glashütter Straße 10 </t>
  </si>
  <si>
    <t>Partizan Dresden 2002 e.V.</t>
  </si>
  <si>
    <t>Sporthalle Pestalozziplatz</t>
  </si>
  <si>
    <t xml:space="preserve">Pestalozziplatz 20 </t>
  </si>
  <si>
    <t>Pillnitzer Hockeyverein e.V.</t>
  </si>
  <si>
    <t>Sporthalle Oberschule Cossebaude</t>
  </si>
  <si>
    <t xml:space="preserve">Erna-Berger-Straße 1 </t>
  </si>
  <si>
    <t>Pillnitzer Reiterhof "Alte Schäferei" e.V.</t>
  </si>
  <si>
    <t>Sporthalle Oberschule Pieschen</t>
  </si>
  <si>
    <t xml:space="preserve">Robert-Matzke-Straße 14 </t>
  </si>
  <si>
    <t>Polizei-SV Elbe Dresden e.V.</t>
  </si>
  <si>
    <t>Sporthalle Oberschule Weißig</t>
  </si>
  <si>
    <t xml:space="preserve">Gönnsdorfer Weg 1 </t>
  </si>
  <si>
    <t>Post SV Dresden</t>
  </si>
  <si>
    <t>Sporthalle Oberschule Weixdorf</t>
  </si>
  <si>
    <t xml:space="preserve">Alte Dresdner Straße 22 </t>
  </si>
  <si>
    <t>Priv. Scheiben-Schützengesell. zu Dresden e.V.</t>
  </si>
  <si>
    <t>Sporthalle Oskar-Röder-Straße</t>
  </si>
  <si>
    <t>Oskar-Röder-Straße 4 a</t>
  </si>
  <si>
    <t>Prohliser Turn- und SV e.V.</t>
  </si>
  <si>
    <t>Sporthalle Romain-Rolland-Gymnasium</t>
  </si>
  <si>
    <t xml:space="preserve">Weintraubenstraße 3 </t>
  </si>
  <si>
    <t>Quidditch Club Dresden e.V.</t>
  </si>
  <si>
    <t>Sporthalle Schule für Erziehungshilfe</t>
  </si>
  <si>
    <t xml:space="preserve">Karl-Laux-Straße 5 </t>
  </si>
  <si>
    <t>Radclub Dresden e.V.</t>
  </si>
  <si>
    <t>Sporthalle Schule für Erziehungshilfe "Erich Kästner"</t>
  </si>
  <si>
    <t xml:space="preserve">Zinzendorfstraße 4 </t>
  </si>
  <si>
    <t>Ran an s Brett e.V.</t>
  </si>
  <si>
    <t>Sporthalle Schule für geistig Behinderte "Astrid Lindgren"</t>
  </si>
  <si>
    <t xml:space="preserve">Lise-Meitner-Straße 22 </t>
  </si>
  <si>
    <t>RB Dresden e.V.</t>
  </si>
  <si>
    <t>Sporthalle Schule zur Lernförderung "A.S.Makarenko"</t>
  </si>
  <si>
    <t xml:space="preserve">Leisniger Straße 76 </t>
  </si>
  <si>
    <t>Reha- und Präventionssport Dresden e.V.</t>
  </si>
  <si>
    <t>Sporthalle Schule zur Lernförderung "Albert Schweitzer"</t>
  </si>
  <si>
    <t xml:space="preserve">Georg-Palitzsch-Straße 40 </t>
  </si>
  <si>
    <t>Reit- und Fahrverein Hellerau e.V.</t>
  </si>
  <si>
    <t>Sporthalle Schule zur Lernförderung "Am Landgraben"</t>
  </si>
  <si>
    <t xml:space="preserve">Pirnaer Landstraße 55 </t>
  </si>
  <si>
    <t>Reit- und Fahrverein Rossendorf e.V.</t>
  </si>
  <si>
    <t>Sporthalle Sportschulzentrum</t>
  </si>
  <si>
    <t>Messering 2 a</t>
  </si>
  <si>
    <t>Reitsportclub Dresden-Bühlau e.V.</t>
  </si>
  <si>
    <t>Sporthalle St. Benno-Gymnasium</t>
  </si>
  <si>
    <t xml:space="preserve">Pillnitzer Straße 39 </t>
  </si>
  <si>
    <t>Reitverein Gompitz e.V.</t>
  </si>
  <si>
    <t>Sporthalle STO Erlweinstraße 6a</t>
  </si>
  <si>
    <t>Erlweinstraße 6 a</t>
  </si>
  <si>
    <t>Reitverein Mockritz e.V.</t>
  </si>
  <si>
    <t>Sporthalle Terrassenufer (ehem. 18. GS)</t>
  </si>
  <si>
    <t xml:space="preserve">Terrassenufer 15 </t>
  </si>
  <si>
    <t>Rochwitzer Sportverein e.V.</t>
  </si>
  <si>
    <t>Sporthalle Teutoburgstraße (ehem. 20.GS)</t>
  </si>
  <si>
    <t xml:space="preserve">Teutoburgstraße 15 </t>
  </si>
  <si>
    <t>Rugby Cricket Dresden e.V.</t>
  </si>
  <si>
    <t>Sporthalle Thäterstraße (ehem. 42.GS)</t>
  </si>
  <si>
    <t xml:space="preserve">Mengsstraße 19 </t>
  </si>
  <si>
    <t>Sächs. Volkssportverein Grün-Weiß DD-West e.V.</t>
  </si>
  <si>
    <t>Sporthalle Nöthnitzer Straße</t>
  </si>
  <si>
    <t>Nöthnitzer Straße 60 a</t>
  </si>
  <si>
    <t>Sächsischer Bergsteigerbund e.V.</t>
  </si>
  <si>
    <t>Sporthalle Weberplatz</t>
  </si>
  <si>
    <t xml:space="preserve">Weberplatz 5 </t>
  </si>
  <si>
    <t>Satori e.V.</t>
  </si>
  <si>
    <t>Sporthalle Universitätsklinikum, Haus 25</t>
  </si>
  <si>
    <t xml:space="preserve">Fetscherstraße 74 </t>
  </si>
  <si>
    <t>SC BOREA Dresden e.V.</t>
  </si>
  <si>
    <t>Sporthalle Universitätsschule</t>
  </si>
  <si>
    <t>Cämmerswalder Str. 41</t>
  </si>
  <si>
    <t>SC Hirschkäfer e.V.</t>
  </si>
  <si>
    <t>Sporthalle Karl-Liebknecht-Straße</t>
  </si>
  <si>
    <t xml:space="preserve">Karl-Liebknecht-Straße 53 </t>
  </si>
  <si>
    <t>Schachverein Dresden-Leuben e.V.</t>
  </si>
  <si>
    <t>Sporthalle Vitzthum-Gymnasium</t>
  </si>
  <si>
    <t xml:space="preserve">Paradiesstraße 35 </t>
  </si>
  <si>
    <t>Schachverein Dresden-Striesen 1990 e.V.</t>
  </si>
  <si>
    <t>Sporthalle Walddorfschule</t>
  </si>
  <si>
    <t>Marienallee 5</t>
  </si>
  <si>
    <t>Schachverein Lokomotive Dresden e.V.</t>
  </si>
  <si>
    <t>Sportkomplex Jägerpark</t>
  </si>
  <si>
    <t xml:space="preserve">Jägerpark 12 </t>
  </si>
  <si>
    <t>Schmetterheld*innen e.V.</t>
  </si>
  <si>
    <t>Sportpark Ostra</t>
  </si>
  <si>
    <t>Schwertspiel Verein für tradition. Kampfkunst e.V.</t>
  </si>
  <si>
    <t>Sportplatz  129. Grundschule</t>
  </si>
  <si>
    <t>Schwimmsport-u. Wasserballv. TuR Dresden e.V.</t>
  </si>
  <si>
    <t>Sportplatz "Am Dölzschgaben"</t>
  </si>
  <si>
    <t xml:space="preserve">Am Dölzschgraben 7 </t>
  </si>
  <si>
    <t>Schwimmverein Dresden Nord e.V.</t>
  </si>
  <si>
    <t>Sportplatz "Am Leutewitzer Park"</t>
  </si>
  <si>
    <t>Steinbacher Straße 56 a</t>
  </si>
  <si>
    <t>Schwimmverein Weixdorf e.V.</t>
  </si>
  <si>
    <t>Sportplatz 101. Oberschule</t>
  </si>
  <si>
    <t>Seesportclub "Hart am Wind" e.V.</t>
  </si>
  <si>
    <t>Sportplatz 107. Oberschule</t>
  </si>
  <si>
    <t xml:space="preserve">Hepkestraße 28 </t>
  </si>
  <si>
    <t>Seesportclub Dresden e.V.</t>
  </si>
  <si>
    <t>Sportplatz 113. Grundschule</t>
  </si>
  <si>
    <t>Segelclub Dresden-Wachwitz e.V.</t>
  </si>
  <si>
    <t>Sportplatz 120. Grundschule</t>
  </si>
  <si>
    <t>Sektion Dresden des DAV-Sportklettern e.V.</t>
  </si>
  <si>
    <t>Sportplatz 121. Oberschule</t>
  </si>
  <si>
    <t>SG "Fitness" Dresden Ost e.V.</t>
  </si>
  <si>
    <t>Sportplatz 135. Grundschule</t>
  </si>
  <si>
    <t>SG Aufbau Mitte Dresden Breitensport e.V.</t>
  </si>
  <si>
    <t>Sportplatz 15. Grundschule</t>
  </si>
  <si>
    <t xml:space="preserve">Seifhennersdorfer Straße 10 </t>
  </si>
  <si>
    <t>SG Bühlau 2009 e.V.</t>
  </si>
  <si>
    <t>Sportplatz 19. Grundschule</t>
  </si>
  <si>
    <t>SG Dölzschen 1928 e.V.</t>
  </si>
  <si>
    <t>Sportplatz 30. Grundschule</t>
  </si>
  <si>
    <t>SG Dresden Striesen e.V.</t>
  </si>
  <si>
    <t>Sportplatz 46. Oberschule</t>
  </si>
  <si>
    <t xml:space="preserve">Leubnitzer Straße 14 </t>
  </si>
  <si>
    <t>SG Dresden Tolkewitz e. V.</t>
  </si>
  <si>
    <t>Sportplatz 62. Oberschule</t>
  </si>
  <si>
    <t>SG Dresdner Bank Dresden e.V.</t>
  </si>
  <si>
    <t>Sportplatz 63. Grundschule</t>
  </si>
  <si>
    <t>SG Dresdner Verkehrsbetriebe e.V.</t>
  </si>
  <si>
    <t>Sportplatz 66. Oberschule</t>
  </si>
  <si>
    <t>SG Dynamo Dresden e.V.</t>
  </si>
  <si>
    <t>Sportplatz 77. Grundschule</t>
  </si>
  <si>
    <t>SG Einheit Dresden-Mitte e.V.</t>
  </si>
  <si>
    <t>Sportplatz 81. Grundschule</t>
  </si>
  <si>
    <t>SG FES Großzschachwitz e.V.</t>
  </si>
  <si>
    <t>Sportplatz 9. Oberschule</t>
  </si>
  <si>
    <t>SG Gebergrund Goppeln e.V.</t>
  </si>
  <si>
    <t>Sportplatz Aachener Straße</t>
  </si>
  <si>
    <t>Aachener Straße 19 a</t>
  </si>
  <si>
    <t>SG Klotzsche e.V.</t>
  </si>
  <si>
    <t>Sportplatz am Gemeindezentrum Gompitz</t>
  </si>
  <si>
    <t>Altnossener Straße 46 a</t>
  </si>
  <si>
    <t>SG Motor Dresden-Trachenberge e.V.</t>
  </si>
  <si>
    <t>Sportplatz Bärensteiner Straße</t>
  </si>
  <si>
    <t xml:space="preserve">Bärensteiner Straße 33 </t>
  </si>
  <si>
    <t>SG Schönfeld e.V.</t>
  </si>
  <si>
    <t>Sportplatz Bärnsdorfer Straße</t>
  </si>
  <si>
    <t xml:space="preserve">Bärnsdorfer Straße 2 </t>
  </si>
  <si>
    <t>SG Versehrte Dresden e.V.</t>
  </si>
  <si>
    <t>Sportplatz Bertolt-Brecht-Gymnasium</t>
  </si>
  <si>
    <t>Thomaestraße</t>
  </si>
  <si>
    <t>SG Weißig e.V.</t>
  </si>
  <si>
    <t>Sportplatz BIP Kreativitätsschule</t>
  </si>
  <si>
    <t>SG Weixdorf e.V.</t>
  </si>
  <si>
    <t>Sportplatz Boxberger Straße</t>
  </si>
  <si>
    <t>Skiklub Dresden-Niedersedlitz e.V.</t>
  </si>
  <si>
    <t>Sportplatz BSZ Gesundheit und Sozialwesen</t>
  </si>
  <si>
    <t xml:space="preserve">Döbelner Straße 8 </t>
  </si>
  <si>
    <t>Skiverein Flügelradbaude e.V.</t>
  </si>
  <si>
    <t xml:space="preserve">Sportplatz Christliche Schule Dresden </t>
  </si>
  <si>
    <t>Skizunft Dresden e.V.</t>
  </si>
  <si>
    <t>Sportplatz Cossebaude</t>
  </si>
  <si>
    <t xml:space="preserve">Gohliser Weg 16 </t>
  </si>
  <si>
    <t>SLS "Der Bogenschütze" Dresden e. V.</t>
  </si>
  <si>
    <t>Sportplatz Dobritz</t>
  </si>
  <si>
    <t xml:space="preserve">Breitscheidstraße 86 </t>
  </si>
  <si>
    <t>Sportplatz Dohnaer Straße</t>
  </si>
  <si>
    <t xml:space="preserve">Dohnaer Straße 154 </t>
  </si>
  <si>
    <t>Soccer for Kids e.V.</t>
  </si>
  <si>
    <t>Sportplatz Eibenstocker Straße</t>
  </si>
  <si>
    <t xml:space="preserve">Eibenstocker Straße 1 </t>
  </si>
  <si>
    <t>Spielclub Schmätterlinge e.V.</t>
  </si>
  <si>
    <t>Sportplatz Eisenberger Straße</t>
  </si>
  <si>
    <t>Eisenberger Straße 1 a</t>
  </si>
  <si>
    <t>Sport &amp; Jugend Dresden e.V.</t>
  </si>
  <si>
    <t>Sportplatz Grundschule Langebrück</t>
  </si>
  <si>
    <t xml:space="preserve">Friedrich-Wolf-Straße 7 </t>
  </si>
  <si>
    <t>Sportplatz Gymnasium Plauen</t>
  </si>
  <si>
    <t xml:space="preserve">Kantstraße 2 </t>
  </si>
  <si>
    <t>Sportfreunde 01 Dresden-Nord e.V.</t>
  </si>
  <si>
    <t>Sportplatz Hebbelstraße</t>
  </si>
  <si>
    <t xml:space="preserve">Hebbelstraße 23 </t>
  </si>
  <si>
    <t>Sportfreunde Nord 1990 e.V.</t>
  </si>
  <si>
    <t>Sportplatz Karl-Liebknecht-Straße</t>
  </si>
  <si>
    <t>Sportfreunde Sächsische Baustoffunion e.V.</t>
  </si>
  <si>
    <t>Sportplatz Karlsruher Straße</t>
  </si>
  <si>
    <t>Karlsruher Str. 77</t>
  </si>
  <si>
    <t>Sportgemeinschaft Gittersee e.V.</t>
  </si>
  <si>
    <t>Sportplatz Käthe-Kollwitz-Ufer</t>
  </si>
  <si>
    <t>Käthe-Kollwitz-Ufer 19 b</t>
  </si>
  <si>
    <t>Sportgemeinschaft Grün Weiß Dresden e.V.</t>
  </si>
  <si>
    <t>Sportplatz Klotzscher Hauptstraße</t>
  </si>
  <si>
    <t>Klotzscher Hauptstraße 29 f</t>
  </si>
  <si>
    <t>Sportplatz Liebstädter Straße</t>
  </si>
  <si>
    <t xml:space="preserve">Liebstädter Straße 15 </t>
  </si>
  <si>
    <t>Sportpark Dresden e.V.</t>
  </si>
  <si>
    <t>Sportplatz Lockwitzgrund</t>
  </si>
  <si>
    <t xml:space="preserve">Lockwitzgrund 20 </t>
  </si>
  <si>
    <t>Sportverein "Um die Ecke" e.V.</t>
  </si>
  <si>
    <t>Sportplatz Loschwitz</t>
  </si>
  <si>
    <t xml:space="preserve">Friedrich-Wieck-Straße 32 </t>
  </si>
  <si>
    <t>Sportverein "WOBA-Löwen" e.V.</t>
  </si>
  <si>
    <t>Sportplatz Ludwig-Kossuth-Straße</t>
  </si>
  <si>
    <t>Ludwig-Kossuth-Straße 34 a</t>
  </si>
  <si>
    <t>Sportverein 1991 e.V.</t>
  </si>
  <si>
    <t>Sportplatz Malterstraße</t>
  </si>
  <si>
    <t xml:space="preserve">Malterstraße 18 </t>
  </si>
  <si>
    <t>Sportverein Eintracht Dobritz 1950 e.V.</t>
  </si>
  <si>
    <t>Sportplatz Meschwitzstraße</t>
  </si>
  <si>
    <t xml:space="preserve">Meschwitzstraße 10 </t>
  </si>
  <si>
    <t>Sportverein Hellerau e.V.</t>
  </si>
  <si>
    <t>Sportplatz Nachtflügelweg</t>
  </si>
  <si>
    <t xml:space="preserve">Nachtflügelweg 36 </t>
  </si>
  <si>
    <t>Sportverein Jägerstraße e.V.</t>
  </si>
  <si>
    <t>Sportplatz Narzissenweg</t>
  </si>
  <si>
    <t xml:space="preserve">Narzissenweg 9 </t>
  </si>
  <si>
    <t>Sportzentrum Hochland e.V.</t>
  </si>
  <si>
    <t>Sportplatz Neuländer Straße</t>
  </si>
  <si>
    <t xml:space="preserve">Neuländer Straße 60 </t>
  </si>
  <si>
    <t>SpVgg Dresden-Löbtau 1893 e.V.</t>
  </si>
  <si>
    <t>Sportplatz Nickern Wittgensdorfer Straße</t>
  </si>
  <si>
    <t xml:space="preserve">Wittgensdorfer Straße 30 </t>
  </si>
  <si>
    <t>SSV Torpedo Dresden 1998 e.V.</t>
  </si>
  <si>
    <t>Sportplatz Oberpoyritz</t>
  </si>
  <si>
    <t xml:space="preserve">An der Schmiede 10 </t>
  </si>
  <si>
    <t>SSV Turbine Dresden e.V.</t>
  </si>
  <si>
    <t>Sportplatz Oskar-Röder-Straße</t>
  </si>
  <si>
    <t>StadtSport Dresden e. V.</t>
  </si>
  <si>
    <t>Sportplatz Pestalozzi-Gymnasium</t>
  </si>
  <si>
    <t xml:space="preserve">Pestalozziplatz 22 </t>
  </si>
  <si>
    <t>SV "Am Gorbitzbach" e.V.</t>
  </si>
  <si>
    <t>Sportplatz Pfotenhauerstraße</t>
  </si>
  <si>
    <t xml:space="preserve">Pfotenhauerstraße 79 </t>
  </si>
  <si>
    <t>SV Altseidnitz e.V.</t>
  </si>
  <si>
    <t>Sportplatz Pillnitzer Landstraße 94</t>
  </si>
  <si>
    <t xml:space="preserve">Pillnitzer Landstraße 94 </t>
  </si>
  <si>
    <t>SV Aufbau Nord 1990 e.V.</t>
  </si>
  <si>
    <t>Sportplatz Pirnaer Landstraße 121 b</t>
  </si>
  <si>
    <t>Pirnaer Landstraße 121 b</t>
  </si>
  <si>
    <t>SV Cottaer Fische e.V.</t>
  </si>
  <si>
    <t>Sportplatz Pirnaer Landstraße 267</t>
  </si>
  <si>
    <t xml:space="preserve">Pirnaer Landstraße 267 </t>
  </si>
  <si>
    <t>SV Dresden Mitte 1950 e.V.</t>
  </si>
  <si>
    <t>Sportplatz Saalhausener Straße</t>
  </si>
  <si>
    <t xml:space="preserve">Williamstraße 12 </t>
  </si>
  <si>
    <t>SV Dresden Reick e.V.</t>
  </si>
  <si>
    <t>Sportplatz Salzburger Straße</t>
  </si>
  <si>
    <t xml:space="preserve">Salzburger Straße 141 </t>
  </si>
  <si>
    <t>SV Dresden Südvorstadt e.V.</t>
  </si>
  <si>
    <t>Sportplatz Schule für Erziehungshilfe "Erich Kästner"</t>
  </si>
  <si>
    <t>SV Dresden-Neustadt 1950 e.V.</t>
  </si>
  <si>
    <t>Sportplatz Steirische Straße</t>
  </si>
  <si>
    <t xml:space="preserve">Steirische Straße 1 </t>
  </si>
  <si>
    <t>SV Dresden-Pillnitz 1990 e.V.</t>
  </si>
  <si>
    <t>Sportplatz Stuttgarter Straße</t>
  </si>
  <si>
    <t xml:space="preserve">Stuttgarter Straße 41 </t>
  </si>
  <si>
    <t>SV Eintracht Strehlen e.V.</t>
  </si>
  <si>
    <t>Sportplatz Tolkewitzer Straße</t>
  </si>
  <si>
    <t xml:space="preserve">Tolkewitzer Straße 61 </t>
  </si>
  <si>
    <t>SV Felsenkeller Dresden e.V.</t>
  </si>
  <si>
    <t>Sportplatz Weixdorf</t>
  </si>
  <si>
    <t xml:space="preserve">Zum Sportplatz 4 </t>
  </si>
  <si>
    <t>SV Flugzeugwerft e.V.</t>
  </si>
  <si>
    <t>Sportplatz Wurzener Straße</t>
  </si>
  <si>
    <t xml:space="preserve">Wurzener Straße 20 </t>
  </si>
  <si>
    <t>SV Fortuna Dresden-Rähnitz 93 e.V.</t>
  </si>
  <si>
    <t>Sportplatz Zum Windkanal</t>
  </si>
  <si>
    <t>SV FS Rossendorf e.V.</t>
  </si>
  <si>
    <t>Sportraum BSZ Gastgewerbe</t>
  </si>
  <si>
    <t xml:space="preserve">Ehrlichstraße 1 </t>
  </si>
  <si>
    <t>SV Gesundheitstraining Weißer Hirsch 77 e.V.</t>
  </si>
  <si>
    <t>Sportzentrum Blasewitz</t>
  </si>
  <si>
    <t xml:space="preserve">Oehmestraße 1 </t>
  </si>
  <si>
    <t>SV Gymnasium Dreikönigsschule Dresden e.V.</t>
  </si>
  <si>
    <t>SPORTZENTRUM Hochland e.V.</t>
  </si>
  <si>
    <t>Bautzner Landstraße 291</t>
  </si>
  <si>
    <t>SV HELIOS 24 Dresden e.V.</t>
  </si>
  <si>
    <t>Sprunghalle Freiberger Platz</t>
  </si>
  <si>
    <t>SV Johannstadt 90 e.V.</t>
  </si>
  <si>
    <t>Stadion Bodenbacher Straße</t>
  </si>
  <si>
    <t xml:space="preserve">Bodenbacher Straße 152 </t>
  </si>
  <si>
    <t>SV Kreuzschule Dresden e.V.</t>
  </si>
  <si>
    <t>Tennisanlage Waldpark</t>
  </si>
  <si>
    <t xml:space="preserve">Vogesenweg 10 </t>
  </si>
  <si>
    <t>SV Landeszentralbank Dresden e.V.</t>
  </si>
  <si>
    <t>Tennisgelände Andreas-Schubert-Straße</t>
  </si>
  <si>
    <t>Andreas-Schubert-Straße 51</t>
  </si>
  <si>
    <t>SV Leubnitz 90 e.V.</t>
  </si>
  <si>
    <t>Traditionelles Taekwon-DO Studio</t>
  </si>
  <si>
    <t>Reisewitzer Straße 29</t>
  </si>
  <si>
    <t>SV Loschwitz e.V.</t>
  </si>
  <si>
    <t>XXL Dresden</t>
  </si>
  <si>
    <t xml:space="preserve">Breitscheidstraße 40 </t>
  </si>
  <si>
    <t>SV Motor Mickten-Dresden e.V.</t>
  </si>
  <si>
    <t>SV Rähnitz e.V.</t>
  </si>
  <si>
    <t>SV Robotron Dresden e.V.</t>
  </si>
  <si>
    <t>SV Sachsenwerk e.V.</t>
  </si>
  <si>
    <t>SV Schwarz-Weiß Dresden e.V.</t>
  </si>
  <si>
    <t>SV TuR Dresden e.V.</t>
  </si>
  <si>
    <t>SV Universitätsklinikum Dresden e.V.</t>
  </si>
  <si>
    <t>Taekwondo Allkampf Club Dresden e.V.</t>
  </si>
  <si>
    <t>Taekwondo Team Jong-Do e.V.</t>
  </si>
  <si>
    <t>Taekwondo und Hapkido Dresden e.V.</t>
  </si>
  <si>
    <t>Takebayashi-Dojo e.V.</t>
  </si>
  <si>
    <t>Tanzclub Galaxy Dresden e.V.</t>
  </si>
  <si>
    <t>Tanzsportclub "Excelsior" Dresden e.V.</t>
  </si>
  <si>
    <t>Tanzsportclub Residenz Dresden e.V.</t>
  </si>
  <si>
    <t>Tanzsportzentrum Dresden e.V.</t>
  </si>
  <si>
    <t>Tanzstudio Dance Art Dresden e.V.</t>
  </si>
  <si>
    <t>TanzZentrum Dresden e.V.</t>
  </si>
  <si>
    <t>TASG Dresden e.V.</t>
  </si>
  <si>
    <t>Tauchclub Dresden Mitte e.V.</t>
  </si>
  <si>
    <t>Tauchsportklub Dresden-Nord e.V.</t>
  </si>
  <si>
    <t>TC Blau-Weiß Dresden Blasewitz e.V.</t>
  </si>
  <si>
    <t>Tennisclub Bad Weißer Hirsch e.V.</t>
  </si>
  <si>
    <t>Tennisclub Dresden-Seidnitz e.V.</t>
  </si>
  <si>
    <t>Tennis-Club Dresden-Zschachwitz e.V.</t>
  </si>
  <si>
    <t>Tennisverein Kurpark Klotzsche e.V.</t>
  </si>
  <si>
    <t>Tischtennisverein Dresden 2007 e.V.</t>
  </si>
  <si>
    <t>Tischtennis-Verein System-Haus Dresden 90 e.V.</t>
  </si>
  <si>
    <t>Torpedo Hecht e.V.</t>
  </si>
  <si>
    <t>Traditionelles Taekwon-Do Dresden Löbtau e.V.</t>
  </si>
  <si>
    <t>Trainingszentrum für traditionelles Karate-Do e.V.</t>
  </si>
  <si>
    <t>Triathlonverein Dresden e.V.</t>
  </si>
  <si>
    <t>TSC Casino Dresden e.V.</t>
  </si>
  <si>
    <t>TSV Cossebaude e.V.</t>
  </si>
  <si>
    <t>TSV Dresden e. V.</t>
  </si>
  <si>
    <t>TSV Dresden-Bühlau  Bad Weißer Hirsch e.V.</t>
  </si>
  <si>
    <t>TSV Leubnitz e.V.</t>
  </si>
  <si>
    <t>TSV Rotation Dresden 1990 e.V.</t>
  </si>
  <si>
    <t>TTC Elbe Dresden e.V.</t>
  </si>
  <si>
    <t>TT-Verein Blau-Weiß Zschachwitz e.V.</t>
  </si>
  <si>
    <t>Turn Team Klotzsche e.V.</t>
  </si>
  <si>
    <t>TURNados Dresden e.V.</t>
  </si>
  <si>
    <t>Turnv. Dresden-Blasewitz 1879 e.V.</t>
  </si>
  <si>
    <t>Turnverein Langebrück e.V.</t>
  </si>
  <si>
    <t>Unihockey Igels Dresden e.V.</t>
  </si>
  <si>
    <t>United Cheer X-plosion e.V.</t>
  </si>
  <si>
    <t>Unterwasserrugby Torpedo Dresden e.V.</t>
  </si>
  <si>
    <t>USV TU Dresden e.V.</t>
  </si>
  <si>
    <t>VC Olympia Dresden e.V.</t>
  </si>
  <si>
    <t>Verein für Breitensport Hellerau-Klotzsche e.V.</t>
  </si>
  <si>
    <t>Verein Kanusport Dresden e.V.</t>
  </si>
  <si>
    <t>Veteranensportgemeinschaft Dresden e.V.</t>
  </si>
  <si>
    <t>VfA endLOS Dresden e.V.</t>
  </si>
  <si>
    <t>VfL Dresden-Bühlau e.V.</t>
  </si>
  <si>
    <t>Volleyball Club Dresden e.V.</t>
  </si>
  <si>
    <t>Volleyballverein "Am Zschonergrund" e.V.</t>
  </si>
  <si>
    <t>VSV Grün-Weiß Dresden-Coschütz e.V.</t>
  </si>
  <si>
    <t>VSV Seidnitz   90</t>
  </si>
  <si>
    <t>Wakeholics e. V.</t>
  </si>
  <si>
    <t>Wassersportclub Dresden-Loschwitz e.V.</t>
  </si>
  <si>
    <t>Wassersportverein "Am Blauen Wunder" e.V.</t>
  </si>
  <si>
    <t>Wasser-SV Wiking Schweifsterne Dresden e.V.</t>
  </si>
  <si>
    <t>Western-Freizeitreiter Dresden-Sächs.Schweiz e.V.</t>
  </si>
  <si>
    <t>WSG "MACH MIT"  e.V.</t>
  </si>
  <si>
    <t>WSG "Sport Frei" Dresden e.V.</t>
  </si>
  <si>
    <t>WSG Dresden-Plauen e.V.</t>
  </si>
  <si>
    <t>WSG Friedrich-Ludwig-Jahn e.V.</t>
  </si>
  <si>
    <t>WSG Kohlenstraße e.V.</t>
  </si>
  <si>
    <t>WSG Pirnaische Vorstadt e.V.</t>
  </si>
  <si>
    <t>WSG Waldschlößchen e.V.</t>
  </si>
  <si>
    <t>WSG Zschertnitz e.V.</t>
  </si>
  <si>
    <t>WSV Gorbitz e.V.</t>
  </si>
  <si>
    <t>ZMO - Regionalverband Dresden e.V.</t>
  </si>
  <si>
    <t>Zschierener Gymnastikgruppe e.V.</t>
  </si>
  <si>
    <t>Kristin Herrmann</t>
  </si>
  <si>
    <t>0351 4977304</t>
  </si>
  <si>
    <t>esl.dresden@t-online.de</t>
  </si>
  <si>
    <t>www.kufenflitzer.de</t>
  </si>
  <si>
    <t>info@msv-handball.de</t>
  </si>
  <si>
    <t>www.msv-handball.de</t>
  </si>
  <si>
    <t>Die aktuellen Trainingszeiten-/orte sind bitte unserer Homepage zu entnehmen.</t>
  </si>
  <si>
    <t>01705849992</t>
  </si>
  <si>
    <t>thomas.muschter@squashclub-dresden.de</t>
  </si>
  <si>
    <t>www.squashclub-dresden.de</t>
  </si>
  <si>
    <t>Bitte durch den Haupteingang Heinz-Steyer-Stadion Eingang "C" in die Squashanlage kommen</t>
  </si>
  <si>
    <t>Thomas Muschter</t>
  </si>
  <si>
    <t>Andreas Zimmermann</t>
  </si>
  <si>
    <t>015146360346</t>
  </si>
  <si>
    <t>shifu@maa-dresden.de</t>
  </si>
  <si>
    <t>www.maa-dresden.de</t>
  </si>
  <si>
    <t>Jens Hatzky</t>
  </si>
  <si>
    <t>0351 / 2147570</t>
  </si>
  <si>
    <t>info@fanfarenzug-dresden.de</t>
  </si>
  <si>
    <t>www.fanfarenzug-dresden.de</t>
  </si>
  <si>
    <t>Christoph Ziener</t>
  </si>
  <si>
    <t>training@dresdendukes.de</t>
  </si>
  <si>
    <t>www.dresdendukes.de</t>
  </si>
  <si>
    <t>Thomas Dietze</t>
  </si>
  <si>
    <t>0174-9027367</t>
  </si>
  <si>
    <t>kontakt@muromachi.de</t>
  </si>
  <si>
    <t>www.muromachi.de</t>
  </si>
  <si>
    <t>Ray Mehlig</t>
  </si>
  <si>
    <t>0351-4702987</t>
  </si>
  <si>
    <t>sport-jugend-dresden@outlook.de</t>
  </si>
  <si>
    <t>www.sport-jugend-dresden.de</t>
  </si>
  <si>
    <t>Heiko Werner</t>
  </si>
  <si>
    <t>015112627353</t>
  </si>
  <si>
    <t>jugendleiter_fussball@gebergrund-goppeln.de</t>
  </si>
  <si>
    <t>www.gebergrund-goppeln.de</t>
  </si>
  <si>
    <t>Training Fußball + Bewegungsschule| Trainingszeiten können sich nach der aktuellen Saison ändern.</t>
  </si>
  <si>
    <t>Trainingszeiten können sich nach der aktuellen Saison ändern.</t>
  </si>
  <si>
    <t>Andreas Opfermann</t>
  </si>
  <si>
    <t>01795353791</t>
  </si>
  <si>
    <t>mail@huadezhongxin.org</t>
  </si>
  <si>
    <t>www.huadezhongxin.org</t>
  </si>
  <si>
    <t>Chinesisch-Deutsches Zentrum</t>
  </si>
  <si>
    <t>Treff: Vereinsraum</t>
  </si>
  <si>
    <t>Altstrehlen 5</t>
  </si>
  <si>
    <t>www.facebook.com/CHNSgDresden</t>
  </si>
  <si>
    <t>+49 351 89249570</t>
  </si>
  <si>
    <t>info@tsk-residenz.de</t>
  </si>
  <si>
    <t>https://www.tsk-residenz.de/</t>
  </si>
  <si>
    <t>Equality (gleichgeschlechtliche Paare)</t>
  </si>
  <si>
    <t>Latin Solo / Duo ab 8 Jahre</t>
  </si>
  <si>
    <t>Shumian Di</t>
  </si>
  <si>
    <t>Tennisanlage Bodenbacher Straße 154 b</t>
  </si>
  <si>
    <t>Martin Stolle</t>
  </si>
  <si>
    <t>jugendwart@tc-dresden-seidnitz.de</t>
  </si>
  <si>
    <t>www.tc-dresden-seidnitz.de</t>
  </si>
  <si>
    <t>Training von November bis März</t>
  </si>
  <si>
    <t>Eltern-Kind-Turnen</t>
  </si>
  <si>
    <t>Uta Albert</t>
  </si>
  <si>
    <t>Eltern-Kind-Turnen@turnados-dresden.de</t>
  </si>
  <si>
    <t>https://www.turnados-dresden.de/?page_id=61</t>
  </si>
  <si>
    <t>Martin Frickmann</t>
  </si>
  <si>
    <t>Geraetturnen@turnados-dresden.de</t>
  </si>
  <si>
    <t>https://www.turnados-dresden.de/?page_id=63</t>
  </si>
  <si>
    <t>Donnerstag Pflicht, Montag zusätzlich</t>
  </si>
  <si>
    <t>Jugendturnen</t>
  </si>
  <si>
    <t>Jana Baerens</t>
  </si>
  <si>
    <t>Jugendturnen@turnados-dresden.de</t>
  </si>
  <si>
    <t>https://www.turnados-dresden.de/?page_id=723</t>
  </si>
  <si>
    <t>Kinderturnen@turnados-dresden.de</t>
  </si>
  <si>
    <t>Erwachsenensport@turnados-dresden.de</t>
  </si>
  <si>
    <t>https://www.turnados-dresden.de</t>
  </si>
  <si>
    <t>Niklas Heinrich</t>
  </si>
  <si>
    <t>Turnspiele@turnados-dresden.de</t>
  </si>
  <si>
    <t>Tom Bielert</t>
  </si>
  <si>
    <t>tom-bielert@tsv-rotation.de</t>
  </si>
  <si>
    <t>Michael Pufe</t>
  </si>
  <si>
    <t>Frank Rexhäuser</t>
  </si>
  <si>
    <t>Heiko Grafe</t>
  </si>
  <si>
    <t xml:space="preserve">Stephan Tschirner </t>
  </si>
  <si>
    <t>Paul Weidner</t>
  </si>
  <si>
    <t>Kerstin Illner</t>
  </si>
  <si>
    <t>kerstin-illner@tsv-rotation.de</t>
  </si>
  <si>
    <t>Werferplatz Sportpark Ostra  Pieschener Alle 1</t>
  </si>
  <si>
    <t>Nils Krüger</t>
  </si>
  <si>
    <t>nilz42@gmx.de</t>
  </si>
  <si>
    <t>Maik Bortmann</t>
  </si>
  <si>
    <t>maik-bortmann@tsv-rotation.de</t>
  </si>
  <si>
    <t>Florian Ederer</t>
  </si>
  <si>
    <t>florian-ederer@tsv-rotation.de</t>
  </si>
  <si>
    <t>Annett Zieger</t>
  </si>
  <si>
    <t>annett-zieger@tsv-rotation.de</t>
  </si>
  <si>
    <t>Charlotte Doberstein</t>
  </si>
  <si>
    <t>charly2006@gmx.de</t>
  </si>
  <si>
    <t>Leipziger Straße 91a</t>
  </si>
  <si>
    <t xml:space="preserve">Eric Hüttner </t>
  </si>
  <si>
    <t>0174-3247770</t>
  </si>
  <si>
    <t>https://www.motor-mickten.de/</t>
  </si>
  <si>
    <t>Sylvia Zeißig</t>
  </si>
  <si>
    <t>sylvia.zeissig@motor-mickten.de</t>
  </si>
  <si>
    <t>Janet Heybey</t>
  </si>
  <si>
    <t>Rainer Backofen</t>
  </si>
  <si>
    <t>Paul Schumacher</t>
  </si>
  <si>
    <t>Steve Franke</t>
  </si>
  <si>
    <t>Robert Lässig</t>
  </si>
  <si>
    <t>David Franke</t>
  </si>
  <si>
    <t>Sven Reichman</t>
  </si>
  <si>
    <t>Nora Pohnert</t>
  </si>
  <si>
    <t>Charlotte Franke</t>
  </si>
  <si>
    <t>Tina Frohberg</t>
  </si>
  <si>
    <t>Katrin Roch</t>
  </si>
  <si>
    <t>Ronny Bartsch</t>
  </si>
  <si>
    <t>0170-1054028</t>
  </si>
  <si>
    <t>Andreas Olbrich</t>
  </si>
  <si>
    <t>thaibo@motor-mickten.de</t>
  </si>
  <si>
    <t>Wolf-Peter Merawski</t>
  </si>
  <si>
    <t>kampfkunst@motor-mickten.de</t>
  </si>
  <si>
    <t>Anita Hey</t>
  </si>
  <si>
    <t>0351-8582385</t>
  </si>
  <si>
    <t>Daniel Kahnt| Anke Baron| Denise Förster</t>
  </si>
  <si>
    <t>Nora Pohnert| Jana Winkler| Linda Steigert| Charlott Dittrich| David Franke</t>
  </si>
  <si>
    <t>Isabel Heymann| Aline Rüdiger| Katrin Birke</t>
  </si>
  <si>
    <t>Katrin Möbius| Leonie Möbius| Frida Sturm| Rosa Frake| Andrea Ettrich</t>
  </si>
  <si>
    <t>Jürg Manthey| Jan Zwade| Frank Frühstück| David Muche| Michael Sommer</t>
  </si>
  <si>
    <t>Günter Jörg Pawlaßeck</t>
  </si>
  <si>
    <t>0351-4888878</t>
  </si>
  <si>
    <t>Ole Jaekel</t>
  </si>
  <si>
    <t>einradhockey@motor-mickten.de</t>
  </si>
  <si>
    <t>Inlinehockey</t>
  </si>
  <si>
    <t>Karl Griewank</t>
  </si>
  <si>
    <t>karl.griewank@motor-mickten.de</t>
  </si>
  <si>
    <t>Romy Pötschke</t>
  </si>
  <si>
    <t>e-rolli-fussball@motor-mickten.de</t>
  </si>
  <si>
    <t>Elektro-Rollstuhl</t>
  </si>
  <si>
    <t>Kinder- und Jugendhaus Emmers</t>
  </si>
  <si>
    <t>Johann Koch</t>
  </si>
  <si>
    <t>0163 4369476</t>
  </si>
  <si>
    <t>Fiete Bellman</t>
  </si>
  <si>
    <t>capoeira@motor-mickten.de</t>
  </si>
  <si>
    <t>Projekttheater Dresden</t>
  </si>
  <si>
    <t>Kay Natusch</t>
  </si>
  <si>
    <t>0179 7712526</t>
  </si>
  <si>
    <t>Parkour</t>
  </si>
  <si>
    <t>Matthias Wenzel</t>
  </si>
  <si>
    <t>fb@motor-mickten.de</t>
  </si>
  <si>
    <t>Jens Schubert</t>
  </si>
  <si>
    <t>basketball@motor-mickten.de</t>
  </si>
  <si>
    <t>Marco Gubisch</t>
  </si>
  <si>
    <t>badminton.jugend@motor-mickten.de</t>
  </si>
  <si>
    <t>Ralf Neubert</t>
  </si>
  <si>
    <t>Tom Rühle</t>
  </si>
  <si>
    <t>Lutz Reiter, Silke Bruns</t>
  </si>
  <si>
    <t>Peggy Stephan, Cornelia Menzel</t>
  </si>
  <si>
    <t>aerobic-superfit@motor-mickten.de</t>
  </si>
  <si>
    <t>Anne Männel</t>
  </si>
  <si>
    <t>Sport mit Handicap</t>
  </si>
  <si>
    <t>Steffen Tampe, Matthias Wenzel</t>
  </si>
  <si>
    <t>Lena von Oltersdorf-Kalettka</t>
  </si>
  <si>
    <t>lena.kalettka@motor-mickten.de</t>
  </si>
  <si>
    <t>Tischtennis Inklusiv mit Handicap</t>
  </si>
  <si>
    <t>matthias.wenzel@motor-mickten.de</t>
  </si>
  <si>
    <t xml:space="preserve">Sport mit Handicap </t>
  </si>
  <si>
    <t>Dennis Guhl</t>
  </si>
  <si>
    <t>Natalia Selivkina</t>
  </si>
  <si>
    <t>Thomas Platte</t>
  </si>
  <si>
    <t>Bürgerstraße 68</t>
  </si>
  <si>
    <t>Louisenstraße 47</t>
  </si>
  <si>
    <t>Sport mit Handicap| Sitzvolleyball</t>
  </si>
  <si>
    <t>Sport mit Handicap| Rollstuhltanz</t>
  </si>
  <si>
    <t>1. FFC Fortuna Dresden e.V.</t>
  </si>
  <si>
    <t>Trainer</t>
  </si>
  <si>
    <t>s. Webseite</t>
  </si>
  <si>
    <t>www.ffc-fortuna.de</t>
  </si>
  <si>
    <t>froesche@motor-mickten.de</t>
  </si>
  <si>
    <t>Moncef Bouaziz</t>
  </si>
  <si>
    <t>Susann Langer</t>
  </si>
  <si>
    <t>Inklusiver Eltern-Kind-Sport</t>
  </si>
  <si>
    <t>Yvonne Gaarz</t>
  </si>
  <si>
    <t>Heiko Prasse-Poitschke| Tim Wenzel</t>
  </si>
  <si>
    <t>Pia Wenzel| Emily Ahnelt</t>
  </si>
  <si>
    <t>Arvid Böhler| Vicente Corey</t>
  </si>
  <si>
    <t>Andre Beck</t>
  </si>
  <si>
    <t>abeck@kvl-dresden.de</t>
  </si>
  <si>
    <t>https://kanuverein-laubegast.de/</t>
  </si>
  <si>
    <t>Rennsportwart</t>
  </si>
  <si>
    <t>Tine Fink</t>
  </si>
  <si>
    <t>tfink@kvl-dresden.de</t>
  </si>
  <si>
    <t>Christine Römer</t>
  </si>
  <si>
    <t>post@kvl-dresden.de</t>
  </si>
  <si>
    <t>Yvonne Knoblock</t>
  </si>
  <si>
    <t>Ralf Zeidler</t>
  </si>
  <si>
    <t>0151 50729674</t>
  </si>
  <si>
    <t>jugendwart@sv-dresden-leuben.de</t>
  </si>
  <si>
    <t>www.sv-dresden-leuben.de</t>
  </si>
  <si>
    <t>Jörg Fritzsche</t>
  </si>
  <si>
    <t>Felix Herrlich</t>
  </si>
  <si>
    <t>0176 62905898</t>
  </si>
  <si>
    <t>f_herrlich1992@vfb-hellerau-klotzsche.de</t>
  </si>
  <si>
    <t>https://vfb-hellerau-klotzsche.de/bewegungsschule/</t>
  </si>
  <si>
    <t>Philipp Kahle</t>
  </si>
  <si>
    <t>0351 03665861</t>
  </si>
  <si>
    <t>tischtennis@vfb-hellerau-klotzsche.de</t>
  </si>
  <si>
    <t>https://vfb-hellerau-klotzsche.de/tischtennis/</t>
  </si>
  <si>
    <t>Karsten Teichmann</t>
  </si>
  <si>
    <t>0351 8049944</t>
  </si>
  <si>
    <t>badminton@vfb-hellerau-klotzsche.de</t>
  </si>
  <si>
    <t>https://vfb-hellerau-klotzsche.de/badminton/</t>
  </si>
  <si>
    <t>Norman Kempe</t>
  </si>
  <si>
    <t>0157 50122641</t>
  </si>
  <si>
    <t>kickboxen@vfb-hellerau-klotzsche.de</t>
  </si>
  <si>
    <t>https://vfb-hellerau-klotzsche.de/kickboxen/</t>
  </si>
  <si>
    <t>Dirk Caspary</t>
  </si>
  <si>
    <t>0351 8834744</t>
  </si>
  <si>
    <t>judo@vfb-hellerau-klotzsche.de</t>
  </si>
  <si>
    <t>https://vfb-hellerau-klotzsche.de/judo/</t>
  </si>
  <si>
    <t>https://vfb-hellerau-klotzsche.de/g-junioren-u7/</t>
  </si>
  <si>
    <t>https://vfb-hellerau-klotzsche.de/f-junioren/</t>
  </si>
  <si>
    <t>https://vfb-hellerau-klotzsche.de/e1-junioren/</t>
  </si>
  <si>
    <t>https://vfb-hellerau-klotzsche.de/d1-junioren/</t>
  </si>
  <si>
    <t>Torsten König</t>
  </si>
  <si>
    <t>0174 9921819</t>
  </si>
  <si>
    <t>torsten.koenig@vfb-hellerau-klotzsche.de</t>
  </si>
  <si>
    <t>https://vfb-hellerau-klotzsche.de/c-junioren/</t>
  </si>
  <si>
    <t>Ralph Schlechte</t>
  </si>
  <si>
    <t>0173 4153358</t>
  </si>
  <si>
    <t>mario.buettig@vfb-hellerau-klotzsche.de</t>
  </si>
  <si>
    <t>https://vfb-hellerau-klotzsche.de/b-junioren/</t>
  </si>
  <si>
    <t>Mario Büttig</t>
  </si>
  <si>
    <t>0173 3829373</t>
  </si>
  <si>
    <t>https://vfb-hellerau-klotzsche.de/a-junioren/</t>
  </si>
  <si>
    <t>Katrin Höpner</t>
  </si>
  <si>
    <t>rsg@vfb-hellerau-klotzsche.de</t>
  </si>
  <si>
    <t>https://vfb-hellerau-klotzsche.de/rsg/</t>
  </si>
  <si>
    <t>0351 48 48 794</t>
  </si>
  <si>
    <t>info@nachtskaten-dresden.de</t>
  </si>
  <si>
    <t>Ulrike Weiß</t>
  </si>
  <si>
    <t>info@tcdm.de</t>
  </si>
  <si>
    <t>www.tcdm.de</t>
  </si>
  <si>
    <t>Bas Wielens</t>
  </si>
  <si>
    <t>Marion Holz</t>
  </si>
  <si>
    <t>Springerbecken</t>
  </si>
  <si>
    <t>Halle 1</t>
  </si>
  <si>
    <t>kontakt@sg-fitness.de</t>
  </si>
  <si>
    <t>http://sg-fitness.de/</t>
  </si>
  <si>
    <t>Sportstätte Bergweg 8</t>
  </si>
  <si>
    <t>Thomas Pietzsch</t>
  </si>
  <si>
    <t>jugendwart@pillnitzer-hockeyverein.de</t>
  </si>
  <si>
    <t>www.pillnitzer-hockeyverein.de</t>
  </si>
  <si>
    <t>Hockeyplatz Pillnitz, Bergweg 8</t>
  </si>
  <si>
    <t>Daniel Döring</t>
  </si>
  <si>
    <t>bewerbung.doering@googlemail.com</t>
  </si>
  <si>
    <t>https://www.motor-trachenberge.de/</t>
  </si>
  <si>
    <t>Vorherige Absprache nötig</t>
  </si>
  <si>
    <t>Torsten Mikoteit</t>
  </si>
  <si>
    <t>heizfrosch40@web.de</t>
  </si>
  <si>
    <t>Christlinde Schmidt</t>
  </si>
  <si>
    <t>tischtennis@motor-trachenberge.de</t>
  </si>
  <si>
    <t>Frau Galle</t>
  </si>
  <si>
    <t>0351-2506182</t>
  </si>
  <si>
    <t>geschaefsstelle@tsv-dresden.de</t>
  </si>
  <si>
    <t>www.tsv-dresden.de</t>
  </si>
  <si>
    <t>Kampfkunst Lubki</t>
  </si>
  <si>
    <t>Sporthalle Badweg 2</t>
  </si>
  <si>
    <t>post@sgstriesen.de</t>
  </si>
  <si>
    <t>www.sgstriesen.de</t>
  </si>
  <si>
    <t>Bitte vorher per Mail anfragen| im Winter Hallentraining| Aufnahme Saison 2024/2025 nur mit Geburtsjahr 2020/2019</t>
  </si>
  <si>
    <t>Trainingszeit von November bis März| Schlittschuhe, Helm, Handschuhe mitbringen| Schlittschuhe können auch geliehen werden| Treffpunkt: Servicepunkt Joynext Arena</t>
  </si>
  <si>
    <t>Trainingszeit von März bis Oktober| Treffpunkt: Servicepunkt Joynext Arena| Umgezogen in wettergerechter Sportkleidung kommen| Spiel und Athletiktraining auf dem Sportplatz.</t>
  </si>
  <si>
    <t>Ggf. Einrad mitbringen</t>
  </si>
  <si>
    <t>Bitte vorher per Mail anfragen| Im Winter Hallentraining| Aufnahme Saison 2024/2025 nur mit Geburtsjahr 2018</t>
  </si>
  <si>
    <t>Bitte vorher per Mail anfragen| im Winter Hallentraining| Aufnahme Saison 2024/2025 nur mit Geburtsjahr 2017</t>
  </si>
  <si>
    <t>Bitte vorher per Mail anfragen| im Winter Hallentraining| Aufnahme Saison 2024/2025 nur mit Geburtsjahr 2016</t>
  </si>
  <si>
    <t>Bitte vorher per Mail anfragen| im Winter Hallentraining| Aufnahme Saison 2024/2025 nur mit Geburtsjahr 2015</t>
  </si>
  <si>
    <t>Bitte vorher per Mail anfragen| im Winter Hallentraining| Aufnahme Saison 2024/2025 nur mit Geburtsjahr 2014</t>
  </si>
  <si>
    <t>Bitte vorher per Mail anfragen| im Winter Hallentraining| Aufnahme Saison 2024/2025 nur mit Geburtsjahr 2013</t>
  </si>
  <si>
    <t>Bitte vorher per Mail anfragen| im Winter Hallentraining| Aufnahme Saison 2024/2025 nur mit Geburtsjahr 2012</t>
  </si>
  <si>
    <t>Bitte vorher per Mail anfragen| im Winter Hallentraining| Aufnahme Saison 2024/2025 nur mit Geburtsjahr 2011</t>
  </si>
  <si>
    <t>Bitte vorher per Mail anfragen| im Winter Hallentraining| Aufnahme Saison 2024/2025 nur mit Geburtsjahr 2010</t>
  </si>
  <si>
    <t>Bitte vorher per Mail anfragen| im Winter Hallentraining| Aufnahme Saison 2024/2025 nur mit Geburtsjahr 2008/2009</t>
  </si>
  <si>
    <t>Bitte vorher per Mail anfragen| im Winter Hallentraining| Aufnahme Saison 2024/2025 nur mit Geburtsjahr 2007/2006</t>
  </si>
  <si>
    <t>Ulf Süß</t>
  </si>
  <si>
    <t>svh-jugendleiter@gmx.net</t>
  </si>
  <si>
    <t>www.sv-helios.de</t>
  </si>
  <si>
    <t>Siegfried Kötz</t>
  </si>
  <si>
    <t>dresden-karate@mail.de</t>
  </si>
  <si>
    <t>https://www.dresden-karate.de/</t>
  </si>
  <si>
    <t>Sporthalle Weißeritzgymnasium Freital</t>
  </si>
  <si>
    <t>Turnhalle Weißeritzgymnasium Freital</t>
  </si>
  <si>
    <t>Gymnastikhalle Weißeritzgymnasium Freital</t>
  </si>
  <si>
    <t>Meerane, unterschiedl. Leistungsstufen</t>
  </si>
  <si>
    <t>Krönertstraße 25</t>
  </si>
  <si>
    <t>01705</t>
  </si>
  <si>
    <t>Freital</t>
  </si>
  <si>
    <t>Franziska Graube-Kühne</t>
  </si>
  <si>
    <t>01722672806</t>
  </si>
  <si>
    <t>franziska.graube-kuehne@taekwondo-dresden.org</t>
  </si>
  <si>
    <t>www.tkd-dd.org</t>
  </si>
  <si>
    <t>3 kostenlose Probetrainings vor Anmeldung</t>
  </si>
  <si>
    <t>Faustballplatz Langebrück</t>
  </si>
  <si>
    <t>Mike Neumann</t>
  </si>
  <si>
    <t>01575-1518332</t>
  </si>
  <si>
    <t>Faustball@Langebruecker-BSV.de</t>
  </si>
  <si>
    <t>www.Langebruecker-BSV.de</t>
  </si>
  <si>
    <t>Feldsaison 15.04.-30.09., sonst Halle</t>
  </si>
  <si>
    <t>Sporthalle Ludwig-Richter-Schule</t>
  </si>
  <si>
    <t>Fanny Haase</t>
  </si>
  <si>
    <t>LBSVjugend@web.de</t>
  </si>
  <si>
    <t>Sporthalle Grundschule Stadtmitte</t>
  </si>
  <si>
    <t>Dörnichtweg 4</t>
  </si>
  <si>
    <t>Langebrück</t>
  </si>
  <si>
    <t>Schulstraße 1</t>
  </si>
  <si>
    <t>01454</t>
  </si>
  <si>
    <t>Radeberg</t>
  </si>
  <si>
    <t>Lotzdorfer Straße 51</t>
  </si>
  <si>
    <t>Frau Creutz</t>
  </si>
  <si>
    <t>0178-4954262</t>
  </si>
  <si>
    <t>kinderprojekt@web.de</t>
  </si>
  <si>
    <t>www.kinderprojekt-dresden.de</t>
  </si>
  <si>
    <t>Frau Kellner</t>
  </si>
  <si>
    <t>Herr Halama / Frau Geier</t>
  </si>
  <si>
    <t>Herr Halama</t>
  </si>
  <si>
    <t>Treff 10. GS / Fahrt zum Reiterhof mit Vereinsbus</t>
  </si>
  <si>
    <t>nur im November / Januar und März</t>
  </si>
  <si>
    <t>SG Bühlau 2009 e.V</t>
  </si>
  <si>
    <t>Jens Mühle</t>
  </si>
  <si>
    <t>'016090793751</t>
  </si>
  <si>
    <t>kontakt@sg-buehlau.de</t>
  </si>
  <si>
    <t>www.sg-buehlau.de</t>
  </si>
  <si>
    <t>Pietzsch</t>
  </si>
  <si>
    <t>0171/8110938</t>
  </si>
  <si>
    <t>info@verkehrsbetriebe-ev.de</t>
  </si>
  <si>
    <t>sg-verkehrsbetriebe.de</t>
  </si>
  <si>
    <t>15 Min. vor Trainingsbeginn</t>
  </si>
  <si>
    <t>Wählisch</t>
  </si>
  <si>
    <t>0171/8134227</t>
  </si>
  <si>
    <t>Lehmann</t>
  </si>
  <si>
    <t>01577/7352519</t>
  </si>
  <si>
    <t>Buhler</t>
  </si>
  <si>
    <t>0152/31947101</t>
  </si>
  <si>
    <t>Füssel</t>
  </si>
  <si>
    <t>Mai bis Ende September</t>
  </si>
  <si>
    <t>0351/2501975</t>
  </si>
  <si>
    <t>Oktober bis Ende April</t>
  </si>
  <si>
    <t>Hamann</t>
  </si>
  <si>
    <t>0170{9375688</t>
  </si>
  <si>
    <t>Crossminton</t>
  </si>
  <si>
    <t>Horn</t>
  </si>
  <si>
    <t>0172/2721203</t>
  </si>
  <si>
    <t>10 Min. vor Trainingsbeginn</t>
  </si>
  <si>
    <t>Baumgarten</t>
  </si>
  <si>
    <t>0174/1663006</t>
  </si>
  <si>
    <t>Richter</t>
  </si>
  <si>
    <t>0176/65500657</t>
  </si>
  <si>
    <t>Friedrich</t>
  </si>
  <si>
    <t>0175/1565450</t>
  </si>
  <si>
    <t>Fr. Böhme</t>
  </si>
  <si>
    <t>0351 496 40 18</t>
  </si>
  <si>
    <t>kiga@dresdner-eislauf-club.de</t>
  </si>
  <si>
    <t>www.dresdner-eislauf-club.de</t>
  </si>
  <si>
    <t>Voranmeldung notwendig, warme Kleidung, Handschuhe, Helm, Knieschützer mitbringen, Schlittschuhe können ausgeliehen werden</t>
  </si>
  <si>
    <t>schnuppertraining@dresdner-eislauf-club.de</t>
  </si>
  <si>
    <t>Voraussetzung selbstständiges Laufen auf dem Eis ohne Hilfsmittel, Voranmeldung notwendig, warme Kleidung, Handschuhe, Helm, Knieschützer mitbringen, Schlittschuhe können ausgeliehen werden</t>
  </si>
  <si>
    <t>Bootshaus Tolkewitzer Straße 65</t>
  </si>
  <si>
    <t>Uwe Finsterbusch</t>
  </si>
  <si>
    <t>+49 1796657752</t>
  </si>
  <si>
    <t>1.vorsitzender@seesport-dresden.de</t>
  </si>
  <si>
    <t>https://seesport-dresden.de/</t>
  </si>
  <si>
    <t>Thomas Huhn</t>
  </si>
  <si>
    <t>+49 15253670341</t>
  </si>
  <si>
    <t>seesportdresden@aol.com</t>
  </si>
  <si>
    <t>Leander Wehnert</t>
  </si>
  <si>
    <t>+49 15758751645</t>
  </si>
  <si>
    <t>jugendobmann@seesport-dresden.de</t>
  </si>
  <si>
    <t>Neuer Name: Bootshaus Seesportclub Dresden</t>
  </si>
  <si>
    <t>Bootshaus Tolkewitzer Straße 45</t>
  </si>
  <si>
    <t>Volker Slavik</t>
  </si>
  <si>
    <t>DresdnerRV@t-online.de</t>
  </si>
  <si>
    <t>www.dresdnerruderverein.de</t>
  </si>
  <si>
    <t>Tolkewitzer Straße 45</t>
  </si>
  <si>
    <t>Franziska</t>
  </si>
  <si>
    <t>franzi@volleyballfische.de</t>
  </si>
  <si>
    <t>https://volleyballfische.de/u10-jugend/</t>
  </si>
  <si>
    <t>Treffpunkt an der Halle über den Parkplatz zu erreichen</t>
  </si>
  <si>
    <t>Justin</t>
  </si>
  <si>
    <t>justin@volleyballfische.de</t>
  </si>
  <si>
    <t>https://volleyballfische.de/u14-jugend/</t>
  </si>
  <si>
    <t>Treffpunkt an der Halle über den Parkplatz zu erreichen, Kenntnisse in den Grundtechniken Pritsch, Bagger und Schlag sind von Vorteil aber keine Vorraussetzung!</t>
  </si>
  <si>
    <t>https://volleyballfische.de/u18-jugend/</t>
  </si>
  <si>
    <t>Treffpunkt an der Halle über den Parkplatz zu erreichen, Kenntnisse in den Grundtechniken Pritsch, Bagger und Schlag sind von Vorteil!</t>
  </si>
  <si>
    <t>Arnd</t>
  </si>
  <si>
    <t>arnd@volleyballfische.de</t>
  </si>
  <si>
    <t>https://volleyballfische.de/mixed-hobby-jugend/</t>
  </si>
  <si>
    <t>Bach, Maximilian</t>
  </si>
  <si>
    <t>Maximilian.bach@fsvlokdd.de</t>
  </si>
  <si>
    <t>fsv-lok-dresden.de</t>
  </si>
  <si>
    <t>Platz 12 (Kunstrasen)</t>
  </si>
  <si>
    <t>www.DSV1910.de</t>
  </si>
  <si>
    <t>wöchentliches Training nach zeitlicher Abstimmung</t>
  </si>
  <si>
    <t>Ramona Reda| Uta Melzer</t>
  </si>
  <si>
    <t>L. Reichelt</t>
  </si>
  <si>
    <t>vorstand@boxring-dresden1994.de</t>
  </si>
  <si>
    <t>https://www.boxring-dresden1994.de/</t>
  </si>
  <si>
    <t>Teilnahme am Probetraining verpflichtend für Mitgliedschaft</t>
  </si>
  <si>
    <t>Peter Stahl</t>
  </si>
  <si>
    <t>peter-e.stahl@t-online.de</t>
  </si>
  <si>
    <t>http://zschachwitz-tischtennis.de/</t>
  </si>
  <si>
    <t>Sven Poike</t>
  </si>
  <si>
    <t>0351-4382262</t>
  </si>
  <si>
    <t>3d-kindersport@dsc1898.de</t>
  </si>
  <si>
    <t>https://www.dsc1898.de/abteilungen/allgemeine-sportgruppe/kindersport/activekids-activejuniors</t>
  </si>
  <si>
    <t>Matthias Nake</t>
  </si>
  <si>
    <t>matthias.nake@gruen-weiss-dresden.de</t>
  </si>
  <si>
    <t>https://gwdd-schach.de/</t>
  </si>
  <si>
    <t>Grundkenntnisse sollten vorhanden sein</t>
  </si>
  <si>
    <t>Patrick Schöne</t>
  </si>
  <si>
    <t>0152 34686723</t>
  </si>
  <si>
    <t>info@drehmomente-ev.de</t>
  </si>
  <si>
    <t>http://drehmomente-ev.de/</t>
  </si>
  <si>
    <t>Sportschuhe und Sportsachen mitbringen</t>
  </si>
  <si>
    <t>Katrin Sauer</t>
  </si>
  <si>
    <t>hsvd-kontakt@hsvdresden.de</t>
  </si>
  <si>
    <t>www.hsvdresden.de</t>
  </si>
  <si>
    <t xml:space="preserve"> G-Jugend (2018 – 2020) Sportsachen, Duschzeug und Turnschuhe</t>
  </si>
  <si>
    <t>Jana Dubrau</t>
  </si>
  <si>
    <t xml:space="preserve"> F-Jugend (2016 – 2017) Sportsachen, Duschzeug und Turnschuhe</t>
  </si>
  <si>
    <t>Jens Albrecht</t>
  </si>
  <si>
    <t xml:space="preserve"> E-Jugend (2014 – 2015) Sportsachen, Duschzeug und Turnschuhe</t>
  </si>
  <si>
    <t>Sascha Striegler</t>
  </si>
  <si>
    <t xml:space="preserve"> D-Jugend (2012 – 2013) Sportsachen, Duschzeug und Turnschuhe</t>
  </si>
  <si>
    <t>Frank Dubrau</t>
  </si>
  <si>
    <t xml:space="preserve"> C-Jugend (2010 – 2011) Sportsachen, Duschzeug und Turnschuhe</t>
  </si>
  <si>
    <t>Paul Junghans</t>
  </si>
  <si>
    <t xml:space="preserve"> B-Jugend (2008 – 2009) Sportsachen, Duschzeug und Turnschuhe</t>
  </si>
  <si>
    <t>Jana Hanisch</t>
  </si>
  <si>
    <t>info@td-n.de</t>
  </si>
  <si>
    <t>www.td-n.de</t>
  </si>
  <si>
    <t>Treffpunkt 18:30Uhr / Springerhalle</t>
  </si>
  <si>
    <t>Stefan Hoffmann</t>
  </si>
  <si>
    <t>Treffpunkt 18:00Uhr</t>
  </si>
  <si>
    <t>Treffpunkt 8:30Uhr</t>
  </si>
  <si>
    <t>Lars Eltzschig</t>
  </si>
  <si>
    <t>Treffpunkt 19:30Uhr / Springerhalle</t>
  </si>
  <si>
    <t>Stefan Müller</t>
  </si>
  <si>
    <t>aikido-jugend@sv-rossendorf.de</t>
  </si>
  <si>
    <t>https://www.hzdr.de/sportverein</t>
  </si>
  <si>
    <t>Daniel Rehm</t>
  </si>
  <si>
    <t>nachwuchs@svloschwitz.de</t>
  </si>
  <si>
    <t>https://mm1.svloschwitz.de/</t>
  </si>
  <si>
    <t>Jahrgang 2017/2018</t>
  </si>
  <si>
    <t>Jahrgang 2016</t>
  </si>
  <si>
    <t>Jahrgang 2014/2015</t>
  </si>
  <si>
    <t>Jahrgang 2013</t>
  </si>
  <si>
    <t>Jahrgang 2012</t>
  </si>
  <si>
    <t>Jahrgang 2010/2011</t>
  </si>
  <si>
    <t>Jahrgang 2008/2009</t>
  </si>
  <si>
    <t>Jahrgang 2006/2007</t>
  </si>
  <si>
    <t>Leska Tanneberger</t>
  </si>
  <si>
    <t>info@basketball-usv.de</t>
  </si>
  <si>
    <t>https://www.usv-tu-dresden.de/abteilungen/ballsport/basketball.html</t>
  </si>
  <si>
    <t>donnerstags abweichender Trainingsort: BSZ für Bau und Technik am Straßburger Platz</t>
  </si>
  <si>
    <t>Vera Fieber</t>
  </si>
  <si>
    <t>gemischtes Training Mädchen und Jungs, Mädchen werden gesucht!</t>
  </si>
  <si>
    <t>Henryk Schoder</t>
  </si>
  <si>
    <t>freitags abweichender Trainingsort: EWvT Gymnasium Leubnitzer Straße</t>
  </si>
  <si>
    <t>Wendelin Goldmann</t>
  </si>
  <si>
    <t>Maren Kittlick</t>
  </si>
  <si>
    <t>Geschäftsstelle</t>
  </si>
  <si>
    <t>0351 4965810</t>
  </si>
  <si>
    <t>ju-jutsu@usv-tu-dresden.de</t>
  </si>
  <si>
    <t>https://www.usv-tu-dresden.de/abteilungen/kampfsport/ju-jutsu.html</t>
  </si>
  <si>
    <t>Susanne Protz</t>
  </si>
  <si>
    <t>01749278245</t>
  </si>
  <si>
    <t>Susihimpel1@gmail.com</t>
  </si>
  <si>
    <t>M. Brandt</t>
  </si>
  <si>
    <t>015170843042</t>
  </si>
  <si>
    <t>jugend@floorball-dresden.de</t>
  </si>
  <si>
    <t>https://www.usv-tu-dresden.de</t>
  </si>
  <si>
    <t>Anfänger, U11 / U13</t>
  </si>
  <si>
    <t>Anfänger und Fortgeschrittene, U15/ U17</t>
  </si>
  <si>
    <t>Fortgeschritte ab U17 (Zusätzlich)</t>
  </si>
  <si>
    <t>Leistungsgruppe ab U17 (Seniorenspielbetrieb)</t>
  </si>
  <si>
    <t>dresden@parkour.org</t>
  </si>
  <si>
    <t>https://www.dresden.parkour.org/training</t>
  </si>
  <si>
    <t>Heinz-Steyer-Stadion</t>
  </si>
  <si>
    <t>Magdeburger Straße 2</t>
  </si>
  <si>
    <t>Anke Vinzelberg-Unverzagt</t>
  </si>
  <si>
    <t>info@citylaufverein.de</t>
  </si>
  <si>
    <t>Sommersaison</t>
  </si>
  <si>
    <t>ganzjährig</t>
  </si>
  <si>
    <t>Wintersaison</t>
  </si>
  <si>
    <t>Roger Gründel</t>
  </si>
  <si>
    <t>03514817013</t>
  </si>
  <si>
    <t>trainer@dresden-shorttrack.de</t>
  </si>
  <si>
    <t>www.dresden-shorttrack.de</t>
  </si>
  <si>
    <t>Bis KW 43</t>
  </si>
  <si>
    <t>AB KW 44</t>
  </si>
  <si>
    <t>Nach Anfrage</t>
  </si>
  <si>
    <t>2-Feld Sporthalle Ottendorf-Okrilla</t>
  </si>
  <si>
    <t>Hermann-Lehmann-Str. 5</t>
  </si>
  <si>
    <t>01458</t>
  </si>
  <si>
    <t>Ottendorf-Okrilla</t>
  </si>
  <si>
    <t>Spfrd. Arndt</t>
  </si>
  <si>
    <t>03528-4877540</t>
  </si>
  <si>
    <t>dresden@kjs-club.de</t>
  </si>
  <si>
    <t>www.kjs-club.de</t>
  </si>
  <si>
    <t>handball@kjs-club.de</t>
  </si>
  <si>
    <t>Bodenbacher Straße 154 b</t>
  </si>
  <si>
    <t>das Training findet von April bis Oktober hier statt</t>
  </si>
  <si>
    <t>Winterfeld</t>
  </si>
  <si>
    <t>vorstand@sv-tur.de</t>
  </si>
  <si>
    <t>https://www.sv-tur.de/leichtathletik</t>
  </si>
  <si>
    <t>Scharfenberger Straße 4</t>
  </si>
  <si>
    <t>Romy Heinig</t>
  </si>
  <si>
    <t>sv_tur_kanu@gmx.de</t>
  </si>
  <si>
    <t>https://www.sv-tur.de/kanu</t>
  </si>
  <si>
    <t>Schwimmfähigkeit ist Grundvoraussetzung, bitte 
ausreichend Sportsachen mitbringen
Winter: Bootshaus und 41. GS Dresden</t>
  </si>
  <si>
    <t>03518587725</t>
  </si>
  <si>
    <t>https://www.sv-tur.de/schach</t>
  </si>
  <si>
    <t>svtur-sportakrobatik@gmx.de</t>
  </si>
  <si>
    <t>https://www.sv-tur.de/sportakrobatik</t>
  </si>
  <si>
    <t>SV TuR Dresdene.V.</t>
  </si>
  <si>
    <t>Paul Pelzing</t>
  </si>
  <si>
    <t>+49 1575 2403093</t>
  </si>
  <si>
    <t>paule75@gmx.de</t>
  </si>
  <si>
    <t>https://www.sv-tur.de/kegeln</t>
  </si>
  <si>
    <t>Kegelbahn Sportplatz Wurzener Straße; 
rutschfeste Turnschuhe mit möglichst heller Sohle</t>
  </si>
  <si>
    <t>Tanzsport (Karnevalistischer Tanzsport)</t>
  </si>
  <si>
    <t>Vereinsheim Dresdner Carneval Club</t>
  </si>
  <si>
    <t>Dürerstraße 79</t>
  </si>
  <si>
    <t>Stephanie Schölzel</t>
  </si>
  <si>
    <t>0172/3450829</t>
  </si>
  <si>
    <t>kontakt@tanzsportgarde-dresden.de</t>
  </si>
  <si>
    <t>www.elferrat-gebau-dresden.de</t>
  </si>
  <si>
    <t>Trainingsort Freitag: Sportinsel, Papstdorfer Straße 23, 01277 Dresden</t>
  </si>
  <si>
    <t>Trainingsort Montag: Sportinsel, Papstdorfer Straße 23, 01277 Dresden</t>
  </si>
  <si>
    <t>Anke Frenzel</t>
  </si>
  <si>
    <t>01736757427</t>
  </si>
  <si>
    <t>info@dance-art-dresden.de</t>
  </si>
  <si>
    <t>www.dance-art-dresden.de</t>
  </si>
  <si>
    <t>Anfänger</t>
  </si>
  <si>
    <t>Fortgeschrittene</t>
  </si>
  <si>
    <t>Prävention</t>
  </si>
  <si>
    <t>Hip Hop</t>
  </si>
  <si>
    <t>Volkmar Koch</t>
  </si>
  <si>
    <t>tsv-leubnitz@gmx.de</t>
  </si>
  <si>
    <t>www.tsv-leubnitz.de</t>
  </si>
  <si>
    <t>alternative email: thomas-goetze@gmx.net</t>
  </si>
  <si>
    <t>Tina John</t>
  </si>
  <si>
    <t>info@schwertspiel.de</t>
  </si>
  <si>
    <t>www.schwertspiel.de</t>
  </si>
  <si>
    <t>Training fürs Langschwert</t>
  </si>
  <si>
    <t>Training für polnischen Säbel</t>
  </si>
  <si>
    <t>Training historisches Ringen</t>
  </si>
  <si>
    <t>Martin Nichterwitz</t>
  </si>
  <si>
    <t>01729179732</t>
  </si>
  <si>
    <t>badminton@esv-dresden.de</t>
  </si>
  <si>
    <t>www.esv-dresden.de</t>
  </si>
  <si>
    <t>Winterhalbjahr</t>
  </si>
  <si>
    <t>Sommerhalbjahr</t>
  </si>
  <si>
    <t>Sportstätte Emerich-Ambros-Ufer</t>
  </si>
  <si>
    <t>Jens Schleinitz</t>
  </si>
  <si>
    <t>0351 4210314</t>
  </si>
  <si>
    <t>faustball@esv-dresden.de</t>
  </si>
  <si>
    <t>Paula Pätzold</t>
  </si>
  <si>
    <t>kunstrad@esv-dresden.de</t>
  </si>
  <si>
    <t>Kunstradfahren</t>
  </si>
  <si>
    <t>Heiko Hoffmann</t>
  </si>
  <si>
    <t>heiko.hoffmann@esv-dresden.de</t>
  </si>
  <si>
    <t>www.handball.esv-dresden.de</t>
  </si>
  <si>
    <t>Stephan Glöss</t>
  </si>
  <si>
    <t>abteilungsleiter@dresdehn-hockey.de</t>
  </si>
  <si>
    <t>www.dresden-hockey.de</t>
  </si>
  <si>
    <t>Sommertraining Kunstrasen</t>
  </si>
  <si>
    <t>im Winterhalbjahr in der Halle</t>
  </si>
  <si>
    <t>Ulrike Golbs</t>
  </si>
  <si>
    <t>abteilungsleiter@esv-kanu.de</t>
  </si>
  <si>
    <t>www.esv-kanu.de</t>
  </si>
  <si>
    <t>Schwimmbefähigung erforderlich</t>
  </si>
  <si>
    <t>Mountainbike Orientierungsfahren (MTBO)</t>
  </si>
  <si>
    <t>Peter Schmidt</t>
  </si>
  <si>
    <t>nachwuchs@mtb-dresden.de</t>
  </si>
  <si>
    <t>www.mtb-dresden.de</t>
  </si>
  <si>
    <t>vorherige Anmeldung erforderlich</t>
  </si>
  <si>
    <t>Tennisanlage Dresden-Reck</t>
  </si>
  <si>
    <t>Hagedornplatz 99</t>
  </si>
  <si>
    <t>Torsten Munke</t>
  </si>
  <si>
    <t>0178 6967155</t>
  </si>
  <si>
    <t>tennis@esv-dresden.de</t>
  </si>
  <si>
    <t>www.tennis.esv-dresden.de</t>
  </si>
  <si>
    <t>Sommertraining auf der Tennisanlage Dresden Reick</t>
  </si>
  <si>
    <t>Hamburger Straße 84</t>
  </si>
  <si>
    <t>dresden.dlrg.de</t>
  </si>
  <si>
    <t>Bootshaus Tolkewitzer Straße 79</t>
  </si>
  <si>
    <t>Tolkewitzer Straße 79</t>
  </si>
  <si>
    <t>rennsport@verein-kanusport-dresden.de</t>
  </si>
  <si>
    <t>https://verein-kanusport-dresden.de/</t>
  </si>
  <si>
    <t>Vorraussetzung: muss schwimmen können</t>
  </si>
  <si>
    <t>https://www.dsc1898.de/abteilungen/schwimmen</t>
  </si>
  <si>
    <t>nähere Informationen zu Trainingszeiten, Gruppen und Ansprechpartnern finden Sie auf unserer Website</t>
  </si>
  <si>
    <t>geschaeftsstelle@swv-tur-dresden.de</t>
  </si>
  <si>
    <t>https://www.wasserball-dresden.de/</t>
  </si>
  <si>
    <t xml:space="preserve">Training am Samstag findet in der Schwimmhalle Klotzsche statt </t>
  </si>
  <si>
    <t>https://www.tur-schwimmen.de/</t>
  </si>
  <si>
    <t>spielen@unihockey-dresden.de</t>
  </si>
  <si>
    <t>www.unihockey-dresden.de</t>
  </si>
  <si>
    <t>Kinder Anfänger</t>
  </si>
  <si>
    <t>Kinder U11/U13</t>
  </si>
  <si>
    <t>Kinder U15/U17</t>
  </si>
  <si>
    <t>Kinder U15</t>
  </si>
  <si>
    <t>Kinder U17</t>
  </si>
  <si>
    <t>Regionalliga</t>
  </si>
  <si>
    <t>Bundesliga</t>
  </si>
  <si>
    <t>Freizeit</t>
  </si>
  <si>
    <t>Christian Schmidt</t>
  </si>
  <si>
    <t>Helmut Schröter</t>
  </si>
  <si>
    <t>Frank Schütze, Stefan Reichelt</t>
  </si>
  <si>
    <t>Frank Schütze,Stefan Reichelt</t>
  </si>
  <si>
    <t>https://sport-jugend-dresden.de</t>
  </si>
  <si>
    <t>Beginn: 16:50 Uhr / Ende: 17:50 Uhr</t>
  </si>
  <si>
    <t>Beginn: 16:50 Uhr / Ende: 17:40 Uhr</t>
  </si>
  <si>
    <t>Beginn: 17:40 Uhr / Ende: 18:30 Uhr</t>
  </si>
  <si>
    <t>Jahrgänge 2015 / 2016</t>
  </si>
  <si>
    <t>Jahrgänge 2010 / 2011</t>
  </si>
  <si>
    <t>Sporthalle Gymnasium Dresden-Plauen</t>
  </si>
  <si>
    <t>Sporthalle Förderzentrum für Sprache</t>
  </si>
  <si>
    <t>Fischhausstraße 12 b</t>
  </si>
  <si>
    <t>Sporthalle 148. Grundschule</t>
  </si>
  <si>
    <t>Marta-Fraenkel-Straße 8</t>
  </si>
  <si>
    <t>KiDDs-Team</t>
  </si>
  <si>
    <t>team@kidds.info</t>
  </si>
  <si>
    <t>www.kidds.info</t>
  </si>
  <si>
    <t>Uhrzeiten, Alter, weitere Angebote siehe Homepage</t>
  </si>
  <si>
    <t>ATW Dresden e.V.</t>
  </si>
  <si>
    <t> +49172-3654143</t>
  </si>
  <si>
    <t>verein@atw-dresden.de</t>
  </si>
  <si>
    <t>www.atw-dresden.de</t>
  </si>
  <si>
    <t>ESV Dresden e.V.</t>
  </si>
  <si>
    <t>Allgemeinsport</t>
  </si>
  <si>
    <t xml:space="preserve">Mittwoch </t>
  </si>
  <si>
    <t>Kati Noeske</t>
  </si>
  <si>
    <t>0351 2640329</t>
  </si>
  <si>
    <t>info@sc-hirschkaefer.de</t>
  </si>
  <si>
    <t>www.sc-hirschkaefer.de</t>
  </si>
  <si>
    <t>0352 2640329</t>
  </si>
  <si>
    <t>0353 2640329</t>
  </si>
  <si>
    <t>0354 2640329</t>
  </si>
  <si>
    <t>0355 2640329</t>
  </si>
  <si>
    <t>Paul Nitzsche</t>
  </si>
  <si>
    <t>0163/1947245</t>
  </si>
  <si>
    <t>info@urbanics-club.de</t>
  </si>
  <si>
    <t>www.urbanics-club.de</t>
  </si>
  <si>
    <t>Eingang über Kirschenstraße, bitte Sportschuhe mitbringen</t>
  </si>
  <si>
    <t>Martin Schröder</t>
  </si>
  <si>
    <t>Bitte Sportschuhe mitbringen</t>
  </si>
  <si>
    <t>Sporthalle Leonhard-Frank-Oberschule</t>
  </si>
  <si>
    <t>Oliver Kasper</t>
  </si>
  <si>
    <t>Sporthalle Spitzgrund</t>
  </si>
  <si>
    <t>Thomas Zaloga</t>
  </si>
  <si>
    <t>3x3 Basketball, bitte Sportschuhe mitbringen</t>
  </si>
  <si>
    <t>Sporthalle auf Anfrage, bitte Sportschuhe mitbringen</t>
  </si>
  <si>
    <t>Hauptstraße 6</t>
  </si>
  <si>
    <t>01640</t>
  </si>
  <si>
    <t>Coswig</t>
  </si>
  <si>
    <t>Platanenweg 1</t>
  </si>
  <si>
    <t>Caritas Claus</t>
  </si>
  <si>
    <t>0151-58713546</t>
  </si>
  <si>
    <t>caritas@goju-kai-dresden.de</t>
  </si>
  <si>
    <t>www.goju-kai-dresden.de</t>
  </si>
  <si>
    <t>Martin Petter</t>
  </si>
  <si>
    <t>martin@goju-kai-dresden.de</t>
  </si>
  <si>
    <t>mind. Schulkind, vor der Turnhalle gibt es eine Klingel</t>
  </si>
  <si>
    <t>mind. Schulkind, Treffpunkt 10 min vor Trainingsbeginn vor der Turnhalle</t>
  </si>
  <si>
    <t>Bert Bönisch</t>
  </si>
  <si>
    <t>015752032596</t>
  </si>
  <si>
    <t>info@rudern-dresden.de</t>
  </si>
  <si>
    <t>www.wdl-dresden.de</t>
  </si>
  <si>
    <t>Angebot gilt bis 19.02.2025</t>
  </si>
  <si>
    <t>Hafen Loschwitz</t>
  </si>
  <si>
    <t>Körnerweg 23</t>
  </si>
  <si>
    <t>Angebot gilt ab 05.03.2025</t>
  </si>
  <si>
    <t>Karl Schmidt</t>
  </si>
  <si>
    <t>0160/96681101</t>
  </si>
  <si>
    <t>vorstand@essential-fightarts.de</t>
  </si>
  <si>
    <t>https://essential-fightarts.de/</t>
  </si>
  <si>
    <t>Dietmar Schräber</t>
  </si>
  <si>
    <t>0351/2516474</t>
  </si>
  <si>
    <t>dietmar.schraeber@skizunft-dresden.de</t>
  </si>
  <si>
    <t>skizunft-dresde.de</t>
  </si>
  <si>
    <t>vor Ort beim Übungsleiter melden</t>
  </si>
  <si>
    <t>Wittig</t>
  </si>
  <si>
    <t>03518581278</t>
  </si>
  <si>
    <t>sv-hellerau@t-online.de</t>
  </si>
  <si>
    <t>cnsgdd@gmail.de </t>
  </si>
  <si>
    <t>ÜBERSICHT DER VEREINSSPORTANGEBOTE für Kinder &amp; Jugendliche in Dresden</t>
  </si>
  <si>
    <t>Stand: 11/2024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</si>
</sst>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 x14ac:knownFonts="1">
    <font>
      <sz val="11"/>
      <color rgb="FF000000"/>
      <name val="Arial"/>
      <family val="2"/>
      <charset val="1"/>
    </font>
    <font>
      <sz val="11"/>
      <color rgb="FF000000"/>
      <name val="Calibri"/>
      <family val="2"/>
      <charset val="1"/>
    </font>
    <font>
      <sz val="9"/>
      <color rgb="FF000000"/>
      <name val="Arial"/>
      <family val="2"/>
      <charset val="1"/>
    </font>
    <font>
      <sz val="9"/>
      <name val="Arial"/>
      <family val="2"/>
      <charset val="1"/>
    </font>
    <font>
      <sz val="11"/>
      <name val="Arial"/>
      <family val="2"/>
      <charset val="1"/>
    </font>
    <font>
      <b/>
      <sz val="11"/>
      <name val="Arial"/>
      <family val="2"/>
      <charset val="1"/>
    </font>
    <font>
      <b/>
      <sz val="10"/>
      <name val="Arial"/>
      <family val="2"/>
      <charset val="1"/>
    </font>
    <font>
      <b/>
      <sz val="10"/>
      <color rgb="FF000000"/>
      <name val="Arial"/>
      <family val="2"/>
      <charset val="1"/>
    </font>
    <font>
      <sz val="10"/>
      <name val="Arial"/>
      <family val="2"/>
      <charset val="1"/>
    </font>
    <font>
      <sz val="10"/>
      <color rgb="FF000000"/>
      <name val="Arial"/>
      <family val="2"/>
      <charset val="1"/>
    </font>
    <font>
      <sz val="11"/>
      <color rgb="FF000000"/>
      <name val="Arial"/>
      <family val="2"/>
    </font>
    <font>
      <sz val="11"/>
      <name val="Arial"/>
      <family val="2"/>
    </font>
    <font>
      <sz val="11"/>
      <color indexed="8"/>
      <name val="Arial"/>
      <family val="2"/>
      <charset val="1"/>
    </font>
    <font>
      <sz val="11"/>
      <color rgb="FF404040"/>
      <name val="Arial"/>
      <family val="2"/>
    </font>
    <font>
      <sz val="11"/>
      <color rgb="FF7A7A7A"/>
      <name val="Arial"/>
      <family val="2"/>
    </font>
    <font>
      <sz val="11"/>
      <color rgb="FF444444"/>
      <name val="Roboto"/>
    </font>
    <font>
      <sz val="11"/>
      <color rgb="FF000000"/>
      <name val="Verdana"/>
      <family val="2"/>
    </font>
    <font>
      <b/>
      <sz val="20"/>
      <name val="Arial"/>
      <family val="2"/>
      <charset val="1"/>
    </font>
    <font>
      <sz val="20"/>
      <name val="Arial"/>
      <family val="2"/>
      <charset val="1"/>
    </font>
  </fonts>
  <fills count="6">
    <fill>
      <patternFill patternType="none"/>
    </fill>
    <fill>
      <patternFill patternType="gray125"/>
    </fill>
    <fill>
      <patternFill patternType="solid">
        <fgColor rgb="FFFF8C00"/>
        <bgColor rgb="FFFF6600"/>
      </patternFill>
    </fill>
    <fill>
      <patternFill patternType="solid">
        <fgColor rgb="FFCCCCFF"/>
        <bgColor rgb="FFC0C0C0"/>
      </patternFill>
    </fill>
    <fill>
      <patternFill patternType="solid">
        <fgColor rgb="FFFFCC99"/>
        <bgColor rgb="FFC0C0C0"/>
      </patternFill>
    </fill>
    <fill>
      <patternFill patternType="solid">
        <fgColor theme="0"/>
        <bgColor indexed="64"/>
      </patternFill>
    </fill>
  </fills>
  <borders count="35">
    <border>
      <left/>
      <right/>
      <top/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 style="thin">
        <color rgb="FFC0C0C0"/>
      </left>
      <right/>
      <top style="thin">
        <color rgb="FFC0C0C0"/>
      </top>
      <bottom style="thin">
        <color rgb="FFC0C0C0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/>
      <top style="medium">
        <color indexed="64"/>
      </top>
      <bottom style="thin">
        <color auto="1"/>
      </bottom>
      <diagonal/>
    </border>
    <border>
      <left/>
      <right style="medium">
        <color indexed="64"/>
      </right>
      <top style="medium">
        <color indexed="64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indexed="64"/>
      </left>
      <right style="medium">
        <color auto="1"/>
      </right>
      <top style="medium">
        <color auto="1"/>
      </top>
      <bottom style="medium">
        <color indexed="64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thin">
        <color indexed="64"/>
      </right>
      <top style="medium">
        <color auto="1"/>
      </top>
      <bottom style="medium">
        <color indexed="64"/>
      </bottom>
      <diagonal/>
    </border>
    <border>
      <left/>
      <right style="medium">
        <color auto="1"/>
      </right>
      <top style="medium">
        <color auto="1"/>
      </top>
      <bottom/>
      <diagonal/>
    </border>
  </borders>
  <cellStyleXfs count="3">
    <xf numFmtId="0" fontId="0" fillId="0" borderId="0"/>
    <xf numFmtId="0" fontId="1" fillId="0" borderId="0"/>
    <xf numFmtId="0" fontId="12" fillId="0" borderId="0"/>
  </cellStyleXfs>
  <cellXfs count="142">
    <xf numFmtId="0" fontId="0" fillId="0" borderId="0" xfId="0"/>
    <xf numFmtId="49" fontId="0" fillId="0" borderId="0" xfId="0" applyNumberFormat="1"/>
    <xf numFmtId="0" fontId="2" fillId="0" borderId="0" xfId="0" applyFont="1"/>
    <xf numFmtId="0" fontId="5" fillId="2" borderId="0" xfId="0" applyFont="1" applyFill="1"/>
    <xf numFmtId="49" fontId="5" fillId="2" borderId="0" xfId="0" applyNumberFormat="1" applyFont="1" applyFill="1"/>
    <xf numFmtId="0" fontId="6" fillId="2" borderId="14" xfId="1" applyFont="1" applyFill="1" applyBorder="1" applyAlignment="1">
      <alignment horizontal="left" vertical="top" wrapText="1" readingOrder="1"/>
    </xf>
    <xf numFmtId="0" fontId="6" fillId="2" borderId="15" xfId="1" applyFont="1" applyFill="1" applyBorder="1" applyAlignment="1">
      <alignment horizontal="left" vertical="top" wrapText="1" readingOrder="1"/>
    </xf>
    <xf numFmtId="0" fontId="5" fillId="2" borderId="0" xfId="0" applyFont="1" applyFill="1" applyAlignment="1">
      <alignment horizontal="left"/>
    </xf>
    <xf numFmtId="0" fontId="0" fillId="3" borderId="10" xfId="0" applyFill="1" applyBorder="1" applyAlignment="1">
      <alignment horizontal="left"/>
    </xf>
    <xf numFmtId="0" fontId="0" fillId="4" borderId="6" xfId="0" applyFill="1" applyBorder="1" applyAlignment="1">
      <alignment horizontal="left"/>
    </xf>
    <xf numFmtId="49" fontId="0" fillId="4" borderId="10" xfId="0" applyNumberFormat="1" applyFill="1" applyBorder="1" applyAlignment="1">
      <alignment horizontal="left"/>
    </xf>
    <xf numFmtId="0" fontId="7" fillId="0" borderId="14" xfId="1" applyFont="1" applyBorder="1" applyAlignment="1">
      <alignment horizontal="left" vertical="top" readingOrder="1"/>
    </xf>
    <xf numFmtId="0" fontId="7" fillId="0" borderId="15" xfId="1" applyFont="1" applyBorder="1" applyAlignment="1">
      <alignment horizontal="left" vertical="top" readingOrder="1"/>
    </xf>
    <xf numFmtId="0" fontId="3" fillId="0" borderId="0" xfId="0" applyFont="1" applyAlignment="1">
      <alignment horizontal="left"/>
    </xf>
    <xf numFmtId="49" fontId="3" fillId="0" borderId="0" xfId="0" applyNumberFormat="1" applyFont="1" applyAlignment="1">
      <alignment horizontal="left"/>
    </xf>
    <xf numFmtId="0" fontId="8" fillId="0" borderId="16" xfId="1" applyFont="1" applyBorder="1" applyAlignment="1">
      <alignment horizontal="left" vertical="top" wrapText="1" readingOrder="1"/>
    </xf>
    <xf numFmtId="0" fontId="8" fillId="0" borderId="17" xfId="1" applyFont="1" applyBorder="1" applyAlignment="1">
      <alignment horizontal="left" vertical="top" readingOrder="1"/>
    </xf>
    <xf numFmtId="0" fontId="4" fillId="0" borderId="0" xfId="0" applyFont="1" applyAlignment="1">
      <alignment horizontal="left"/>
    </xf>
    <xf numFmtId="0" fontId="4" fillId="4" borderId="0" xfId="0" applyFont="1" applyFill="1" applyAlignment="1">
      <alignment horizontal="left"/>
    </xf>
    <xf numFmtId="49" fontId="4" fillId="4" borderId="0" xfId="0" applyNumberFormat="1" applyFont="1" applyFill="1" applyAlignment="1">
      <alignment horizontal="left"/>
    </xf>
    <xf numFmtId="0" fontId="4" fillId="0" borderId="0" xfId="0" applyFont="1"/>
    <xf numFmtId="49" fontId="4" fillId="0" borderId="0" xfId="0" applyNumberFormat="1" applyFont="1" applyAlignment="1">
      <alignment horizontal="left"/>
    </xf>
    <xf numFmtId="0" fontId="3" fillId="0" borderId="0" xfId="0" applyFont="1" applyAlignment="1">
      <alignment horizontal="left" wrapText="1"/>
    </xf>
    <xf numFmtId="0" fontId="3" fillId="0" borderId="0" xfId="0" applyFont="1" applyAlignment="1">
      <alignment horizontal="left" vertical="top"/>
    </xf>
    <xf numFmtId="0" fontId="9" fillId="0" borderId="16" xfId="1" applyFont="1" applyBorder="1" applyAlignment="1">
      <alignment horizontal="left" vertical="top" readingOrder="1"/>
    </xf>
    <xf numFmtId="0" fontId="2" fillId="0" borderId="0" xfId="0" applyFont="1" applyAlignment="1">
      <alignment horizontal="left"/>
    </xf>
    <xf numFmtId="0" fontId="0" fillId="0" borderId="0" xfId="0" applyAlignment="1">
      <alignment horizontal="left"/>
    </xf>
    <xf numFmtId="49" fontId="0" fillId="0" borderId="0" xfId="0" applyNumberFormat="1" applyAlignment="1">
      <alignment horizontal="left"/>
    </xf>
    <xf numFmtId="0" fontId="9" fillId="0" borderId="16" xfId="1" applyFont="1" applyBorder="1" applyAlignment="1">
      <alignment horizontal="left" vertical="top" wrapText="1" readingOrder="1"/>
    </xf>
    <xf numFmtId="49" fontId="4" fillId="0" borderId="0" xfId="0" applyNumberFormat="1" applyFont="1"/>
    <xf numFmtId="0" fontId="4" fillId="0" borderId="0" xfId="0" applyFont="1" applyAlignment="1" applyProtection="1"/>
    <xf numFmtId="0" fontId="4" fillId="0" borderId="7" xfId="0" applyFont="1" applyBorder="1" applyAlignment="1" applyProtection="1">
      <protection locked="0"/>
    </xf>
    <xf numFmtId="0" fontId="4" fillId="0" borderId="5" xfId="0" applyFont="1" applyBorder="1" applyAlignment="1" applyProtection="1">
      <protection locked="0"/>
    </xf>
    <xf numFmtId="0" fontId="4" fillId="0" borderId="0" xfId="0" applyFont="1"/>
    <xf numFmtId="0" fontId="4" fillId="0" borderId="11" xfId="0" applyFont="1" applyBorder="1" applyProtection="1">
      <protection locked="0"/>
    </xf>
    <xf numFmtId="0" fontId="4" fillId="0" borderId="12" xfId="0" applyFont="1" applyBorder="1" applyAlignment="1" applyProtection="1">
      <alignment horizontal="left"/>
      <protection locked="0"/>
    </xf>
    <xf numFmtId="0" fontId="4" fillId="0" borderId="13" xfId="0" applyFont="1" applyBorder="1" applyAlignment="1" applyProtection="1">
      <alignment horizontal="left"/>
      <protection locked="0"/>
    </xf>
    <xf numFmtId="49" fontId="4" fillId="0" borderId="12" xfId="0" applyNumberFormat="1" applyFont="1" applyBorder="1" applyAlignment="1" applyProtection="1">
      <alignment horizontal="left"/>
      <protection locked="0"/>
    </xf>
    <xf numFmtId="0" fontId="0" fillId="0" borderId="0" xfId="0"/>
    <xf numFmtId="0" fontId="4" fillId="0" borderId="0" xfId="0" applyFont="1"/>
    <xf numFmtId="0" fontId="5" fillId="0" borderId="5" xfId="0" applyFont="1" applyBorder="1" applyProtection="1">
      <protection locked="0"/>
    </xf>
    <xf numFmtId="0" fontId="10" fillId="0" borderId="5" xfId="0" applyFont="1" applyBorder="1" applyProtection="1">
      <protection locked="0"/>
    </xf>
    <xf numFmtId="0" fontId="11" fillId="0" borderId="5" xfId="0" applyFont="1" applyBorder="1" applyProtection="1">
      <protection locked="0"/>
    </xf>
    <xf numFmtId="0" fontId="4" fillId="0" borderId="0" xfId="2" applyFont="1"/>
    <xf numFmtId="0" fontId="4" fillId="0" borderId="5" xfId="0" applyFont="1" applyBorder="1" applyProtection="1">
      <protection locked="0"/>
    </xf>
    <xf numFmtId="0" fontId="4" fillId="0" borderId="0" xfId="0" applyFont="1"/>
    <xf numFmtId="0" fontId="4" fillId="0" borderId="7" xfId="0" applyFont="1" applyBorder="1" applyProtection="1">
      <protection locked="0"/>
    </xf>
    <xf numFmtId="0" fontId="4" fillId="0" borderId="8" xfId="0" applyFont="1" applyBorder="1" applyAlignment="1" applyProtection="1">
      <alignment horizontal="left"/>
      <protection locked="0"/>
    </xf>
    <xf numFmtId="0" fontId="4" fillId="0" borderId="9" xfId="0" applyFont="1" applyBorder="1" applyAlignment="1" applyProtection="1">
      <alignment horizontal="left"/>
      <protection locked="0"/>
    </xf>
    <xf numFmtId="49" fontId="4" fillId="0" borderId="8" xfId="0" applyNumberFormat="1" applyFont="1" applyBorder="1" applyAlignment="1" applyProtection="1">
      <alignment horizontal="left"/>
      <protection locked="0"/>
    </xf>
    <xf numFmtId="49" fontId="4" fillId="0" borderId="10" xfId="0" applyNumberFormat="1" applyFont="1" applyBorder="1" applyAlignment="1" applyProtection="1">
      <alignment horizontal="left"/>
      <protection locked="0"/>
    </xf>
    <xf numFmtId="0" fontId="5" fillId="2" borderId="3" xfId="0" applyFont="1" applyFill="1" applyBorder="1" applyAlignment="1">
      <alignment horizontal="center"/>
    </xf>
    <xf numFmtId="0" fontId="5" fillId="2" borderId="18" xfId="0" applyFont="1" applyFill="1" applyBorder="1" applyAlignment="1">
      <alignment horizontal="center" vertical="center"/>
    </xf>
    <xf numFmtId="0" fontId="4" fillId="0" borderId="20" xfId="0" applyFont="1" applyBorder="1" applyProtection="1">
      <protection locked="0"/>
    </xf>
    <xf numFmtId="0" fontId="4" fillId="0" borderId="21" xfId="0" applyFont="1" applyBorder="1" applyProtection="1">
      <protection locked="0"/>
    </xf>
    <xf numFmtId="0" fontId="4" fillId="0" borderId="20" xfId="0" applyFont="1" applyBorder="1" applyAlignment="1" applyProtection="1">
      <protection locked="0"/>
    </xf>
    <xf numFmtId="0" fontId="5" fillId="2" borderId="19" xfId="0" applyFont="1" applyFill="1" applyBorder="1" applyAlignment="1">
      <alignment horizontal="center" vertical="center"/>
    </xf>
    <xf numFmtId="0" fontId="4" fillId="0" borderId="22" xfId="0" applyFont="1" applyBorder="1" applyProtection="1">
      <protection locked="0"/>
    </xf>
    <xf numFmtId="0" fontId="4" fillId="0" borderId="5" xfId="2" applyFont="1" applyBorder="1" applyAlignment="1" applyProtection="1">
      <protection locked="0"/>
    </xf>
    <xf numFmtId="0" fontId="4" fillId="0" borderId="8" xfId="2" applyNumberFormat="1" applyFont="1" applyBorder="1" applyAlignment="1" applyProtection="1">
      <alignment horizontal="left"/>
      <protection locked="0"/>
    </xf>
    <xf numFmtId="0" fontId="4" fillId="0" borderId="8" xfId="2" applyFont="1" applyBorder="1" applyAlignment="1" applyProtection="1">
      <alignment horizontal="left"/>
      <protection locked="0"/>
    </xf>
    <xf numFmtId="0" fontId="4" fillId="0" borderId="9" xfId="2" applyFont="1" applyBorder="1" applyAlignment="1" applyProtection="1">
      <alignment horizontal="left"/>
      <protection locked="0"/>
    </xf>
    <xf numFmtId="49" fontId="4" fillId="0" borderId="8" xfId="2" applyNumberFormat="1" applyFont="1" applyBorder="1" applyAlignment="1" applyProtection="1">
      <alignment horizontal="left"/>
      <protection locked="0"/>
    </xf>
    <xf numFmtId="49" fontId="4" fillId="0" borderId="8" xfId="0" applyNumberFormat="1" applyFont="1" applyBorder="1" applyProtection="1">
      <protection locked="0"/>
    </xf>
    <xf numFmtId="0" fontId="0" fillId="0" borderId="5" xfId="0" applyFont="1" applyBorder="1"/>
    <xf numFmtId="0" fontId="5" fillId="2" borderId="3" xfId="0" applyFont="1" applyFill="1" applyBorder="1" applyAlignment="1">
      <alignment horizontal="center" wrapText="1"/>
    </xf>
    <xf numFmtId="0" fontId="5" fillId="2" borderId="3" xfId="0" applyFont="1" applyFill="1" applyBorder="1" applyAlignment="1">
      <alignment horizontal="center" vertical="center"/>
    </xf>
    <xf numFmtId="0" fontId="5" fillId="2" borderId="19" xfId="0" applyFont="1" applyFill="1" applyBorder="1" applyAlignment="1">
      <alignment horizontal="center"/>
    </xf>
    <xf numFmtId="0" fontId="5" fillId="2" borderId="1" xfId="0" applyFont="1" applyFill="1" applyBorder="1" applyAlignment="1">
      <alignment horizontal="center"/>
    </xf>
    <xf numFmtId="0" fontId="5" fillId="2" borderId="24" xfId="0" applyFont="1" applyFill="1" applyBorder="1" applyAlignment="1">
      <alignment horizontal="center"/>
    </xf>
    <xf numFmtId="49" fontId="5" fillId="2" borderId="19" xfId="0" applyNumberFormat="1" applyFont="1" applyFill="1" applyBorder="1" applyAlignment="1">
      <alignment horizontal="center"/>
    </xf>
    <xf numFmtId="49" fontId="5" fillId="2" borderId="1" xfId="0" applyNumberFormat="1" applyFont="1" applyFill="1" applyBorder="1" applyAlignment="1">
      <alignment horizontal="center"/>
    </xf>
    <xf numFmtId="49" fontId="5" fillId="2" borderId="24" xfId="0" applyNumberFormat="1" applyFont="1" applyFill="1" applyBorder="1" applyAlignment="1">
      <alignment horizontal="center"/>
    </xf>
    <xf numFmtId="0" fontId="4" fillId="0" borderId="0" xfId="0" applyFont="1" applyFill="1" applyAlignment="1">
      <alignment horizontal="center"/>
    </xf>
    <xf numFmtId="0" fontId="4" fillId="0" borderId="0" xfId="0" applyFont="1" applyFill="1"/>
    <xf numFmtId="49" fontId="4" fillId="0" borderId="0" xfId="0" applyNumberFormat="1" applyFont="1" applyFill="1" applyAlignment="1">
      <alignment horizontal="center"/>
    </xf>
    <xf numFmtId="0" fontId="3" fillId="5" borderId="0" xfId="0" applyFont="1" applyFill="1" applyAlignment="1">
      <alignment horizontal="left"/>
    </xf>
    <xf numFmtId="0" fontId="4" fillId="5" borderId="0" xfId="0" applyFont="1" applyFill="1" applyAlignment="1">
      <alignment horizontal="center"/>
    </xf>
    <xf numFmtId="0" fontId="4" fillId="5" borderId="0" xfId="0" applyFont="1" applyFill="1"/>
    <xf numFmtId="0" fontId="3" fillId="5" borderId="0" xfId="0" applyFont="1" applyFill="1" applyProtection="1">
      <protection hidden="1"/>
    </xf>
    <xf numFmtId="49" fontId="4" fillId="5" borderId="0" xfId="0" applyNumberFormat="1" applyFont="1" applyFill="1" applyAlignment="1">
      <alignment horizontal="center"/>
    </xf>
    <xf numFmtId="0" fontId="4" fillId="5" borderId="0" xfId="0" applyFont="1" applyFill="1" applyAlignment="1">
      <alignment horizontal="left"/>
    </xf>
    <xf numFmtId="0" fontId="8" fillId="5" borderId="0" xfId="0" applyFont="1" applyFill="1" applyAlignment="1">
      <alignment horizontal="center"/>
    </xf>
    <xf numFmtId="0" fontId="17" fillId="5" borderId="0" xfId="0" applyFont="1" applyFill="1" applyAlignment="1"/>
    <xf numFmtId="0" fontId="17" fillId="0" borderId="0" xfId="0" applyFont="1" applyFill="1" applyAlignment="1"/>
    <xf numFmtId="0" fontId="18" fillId="0" borderId="0" xfId="0" applyFont="1" applyFill="1"/>
    <xf numFmtId="49" fontId="4" fillId="0" borderId="6" xfId="0" applyNumberFormat="1" applyFont="1" applyBorder="1" applyAlignment="1" applyProtection="1">
      <alignment horizontal="left"/>
      <protection locked="0"/>
    </xf>
    <xf numFmtId="0" fontId="5" fillId="2" borderId="18" xfId="0" applyFont="1" applyFill="1" applyBorder="1" applyAlignment="1">
      <alignment horizontal="center" vertical="center"/>
    </xf>
    <xf numFmtId="49" fontId="5" fillId="2" borderId="3" xfId="0" applyNumberFormat="1" applyFont="1" applyFill="1" applyBorder="1" applyAlignment="1">
      <alignment horizontal="center"/>
    </xf>
    <xf numFmtId="0" fontId="5" fillId="2" borderId="18" xfId="0" applyFont="1" applyFill="1" applyBorder="1" applyAlignment="1">
      <alignment horizontal="center" wrapText="1"/>
    </xf>
    <xf numFmtId="49" fontId="4" fillId="0" borderId="5" xfId="0" applyNumberFormat="1" applyFont="1" applyBorder="1" applyAlignment="1" applyProtection="1">
      <alignment horizontal="left"/>
      <protection locked="0"/>
    </xf>
    <xf numFmtId="0" fontId="4" fillId="0" borderId="5" xfId="0" applyFont="1" applyBorder="1" applyAlignment="1" applyProtection="1">
      <alignment horizontal="left"/>
      <protection locked="0"/>
    </xf>
    <xf numFmtId="0" fontId="0" fillId="0" borderId="5" xfId="0" applyFont="1" applyBorder="1" applyProtection="1">
      <protection locked="0"/>
    </xf>
    <xf numFmtId="0" fontId="15" fillId="0" borderId="5" xfId="0" applyFont="1" applyBorder="1" applyProtection="1">
      <protection locked="0"/>
    </xf>
    <xf numFmtId="49" fontId="4" fillId="0" borderId="22" xfId="0" applyNumberFormat="1" applyFont="1" applyBorder="1" applyProtection="1">
      <protection locked="0"/>
    </xf>
    <xf numFmtId="49" fontId="4" fillId="0" borderId="5" xfId="0" applyNumberFormat="1" applyFont="1" applyBorder="1" applyProtection="1">
      <protection locked="0"/>
    </xf>
    <xf numFmtId="49" fontId="4" fillId="0" borderId="5" xfId="0" applyNumberFormat="1" applyFont="1" applyBorder="1" applyAlignment="1" applyProtection="1">
      <protection locked="0"/>
    </xf>
    <xf numFmtId="49" fontId="16" fillId="0" borderId="5" xfId="0" applyNumberFormat="1" applyFont="1" applyBorder="1" applyProtection="1">
      <protection locked="0"/>
    </xf>
    <xf numFmtId="49" fontId="4" fillId="0" borderId="5" xfId="2" applyNumberFormat="1" applyFont="1" applyBorder="1" applyAlignment="1" applyProtection="1">
      <protection locked="0"/>
    </xf>
    <xf numFmtId="49" fontId="13" fillId="0" borderId="5" xfId="0" applyNumberFormat="1" applyFont="1" applyBorder="1" applyProtection="1">
      <protection locked="0"/>
    </xf>
    <xf numFmtId="49" fontId="4" fillId="0" borderId="11" xfId="0" applyNumberFormat="1" applyFont="1" applyBorder="1" applyProtection="1">
      <protection locked="0"/>
    </xf>
    <xf numFmtId="0" fontId="14" fillId="0" borderId="5" xfId="0" applyFont="1" applyBorder="1" applyProtection="1">
      <protection locked="0"/>
    </xf>
    <xf numFmtId="0" fontId="4" fillId="0" borderId="27" xfId="0" applyFont="1" applyBorder="1" applyProtection="1">
      <protection locked="0"/>
    </xf>
    <xf numFmtId="0" fontId="4" fillId="0" borderId="20" xfId="2" applyFont="1" applyBorder="1" applyAlignment="1" applyProtection="1">
      <protection locked="0"/>
    </xf>
    <xf numFmtId="0" fontId="4" fillId="0" borderId="28" xfId="0" applyFont="1" applyBorder="1" applyProtection="1">
      <protection locked="0"/>
    </xf>
    <xf numFmtId="0" fontId="4" fillId="0" borderId="29" xfId="2" applyFont="1" applyBorder="1" applyAlignment="1" applyProtection="1">
      <protection locked="0"/>
    </xf>
    <xf numFmtId="0" fontId="4" fillId="0" borderId="29" xfId="0" applyFont="1" applyBorder="1" applyAlignment="1" applyProtection="1">
      <protection locked="0"/>
    </xf>
    <xf numFmtId="0" fontId="4" fillId="0" borderId="29" xfId="0" applyFont="1" applyBorder="1" applyProtection="1">
      <protection locked="0"/>
    </xf>
    <xf numFmtId="0" fontId="4" fillId="0" borderId="29" xfId="0" applyFont="1" applyBorder="1" applyAlignment="1" applyProtection="1">
      <alignment horizontal="left"/>
      <protection locked="0"/>
    </xf>
    <xf numFmtId="0" fontId="4" fillId="0" borderId="30" xfId="0" applyFont="1" applyBorder="1" applyProtection="1">
      <protection locked="0"/>
    </xf>
    <xf numFmtId="49" fontId="4" fillId="0" borderId="9" xfId="0" applyNumberFormat="1" applyFont="1" applyBorder="1" applyProtection="1">
      <protection locked="0"/>
    </xf>
    <xf numFmtId="49" fontId="4" fillId="0" borderId="28" xfId="0" applyNumberFormat="1" applyFont="1" applyBorder="1" applyProtection="1">
      <protection locked="0"/>
    </xf>
    <xf numFmtId="49" fontId="4" fillId="0" borderId="29" xfId="0" applyNumberFormat="1" applyFont="1" applyBorder="1" applyAlignment="1" applyProtection="1">
      <protection locked="0"/>
    </xf>
    <xf numFmtId="49" fontId="4" fillId="0" borderId="29" xfId="0" applyNumberFormat="1" applyFont="1" applyBorder="1" applyProtection="1">
      <protection locked="0"/>
    </xf>
    <xf numFmtId="49" fontId="4" fillId="0" borderId="29" xfId="2" applyNumberFormat="1" applyFont="1" applyBorder="1" applyAlignment="1" applyProtection="1">
      <protection locked="0"/>
    </xf>
    <xf numFmtId="49" fontId="4" fillId="0" borderId="30" xfId="0" applyNumberFormat="1" applyFont="1" applyBorder="1" applyProtection="1">
      <protection locked="0"/>
    </xf>
    <xf numFmtId="0" fontId="4" fillId="0" borderId="25" xfId="0" applyFont="1" applyBorder="1" applyAlignment="1" applyProtection="1">
      <alignment horizontal="left"/>
      <protection locked="0"/>
    </xf>
    <xf numFmtId="0" fontId="4" fillId="0" borderId="26" xfId="0" applyFont="1" applyBorder="1" applyAlignment="1" applyProtection="1">
      <alignment horizontal="left"/>
      <protection locked="0"/>
    </xf>
    <xf numFmtId="0" fontId="4" fillId="0" borderId="2" xfId="0" applyFont="1" applyBorder="1" applyProtection="1">
      <protection locked="0"/>
    </xf>
    <xf numFmtId="0" fontId="4" fillId="0" borderId="4" xfId="0" applyFont="1" applyBorder="1" applyProtection="1">
      <protection locked="0"/>
    </xf>
    <xf numFmtId="49" fontId="4" fillId="0" borderId="25" xfId="0" applyNumberFormat="1" applyFont="1" applyBorder="1" applyAlignment="1" applyProtection="1">
      <alignment horizontal="left"/>
      <protection locked="0"/>
    </xf>
    <xf numFmtId="49" fontId="4" fillId="0" borderId="26" xfId="0" applyNumberFormat="1" applyFont="1" applyBorder="1" applyAlignment="1" applyProtection="1">
      <alignment horizontal="left"/>
      <protection locked="0"/>
    </xf>
    <xf numFmtId="49" fontId="4" fillId="0" borderId="9" xfId="0" applyNumberFormat="1" applyFont="1" applyBorder="1" applyAlignment="1" applyProtection="1">
      <alignment horizontal="left"/>
      <protection locked="0"/>
    </xf>
    <xf numFmtId="49" fontId="4" fillId="0" borderId="9" xfId="2" applyNumberFormat="1" applyFont="1" applyBorder="1" applyAlignment="1" applyProtection="1">
      <alignment horizontal="left"/>
      <protection locked="0"/>
    </xf>
    <xf numFmtId="49" fontId="4" fillId="0" borderId="13" xfId="0" applyNumberFormat="1" applyFont="1" applyBorder="1" applyAlignment="1" applyProtection="1">
      <alignment horizontal="left"/>
      <protection locked="0"/>
    </xf>
    <xf numFmtId="0" fontId="4" fillId="0" borderId="2" xfId="0" applyFont="1" applyBorder="1" applyAlignment="1" applyProtection="1">
      <alignment horizontal="left"/>
      <protection locked="0"/>
    </xf>
    <xf numFmtId="0" fontId="4" fillId="0" borderId="7" xfId="0" applyFont="1" applyBorder="1" applyAlignment="1" applyProtection="1">
      <alignment horizontal="left"/>
      <protection locked="0"/>
    </xf>
    <xf numFmtId="0" fontId="4" fillId="0" borderId="7" xfId="2" applyFont="1" applyBorder="1" applyAlignment="1" applyProtection="1">
      <alignment horizontal="left"/>
      <protection locked="0"/>
    </xf>
    <xf numFmtId="0" fontId="4" fillId="0" borderId="4" xfId="0" applyFont="1" applyBorder="1" applyAlignment="1" applyProtection="1">
      <alignment horizontal="left"/>
      <protection locked="0"/>
    </xf>
    <xf numFmtId="49" fontId="5" fillId="2" borderId="32" xfId="0" applyNumberFormat="1" applyFont="1" applyFill="1" applyBorder="1" applyAlignment="1">
      <alignment horizontal="center"/>
    </xf>
    <xf numFmtId="49" fontId="5" fillId="2" borderId="31" xfId="0" applyNumberFormat="1" applyFont="1" applyFill="1" applyBorder="1" applyAlignment="1">
      <alignment horizontal="center"/>
    </xf>
    <xf numFmtId="49" fontId="5" fillId="2" borderId="34" xfId="0" applyNumberFormat="1" applyFont="1" applyFill="1" applyBorder="1" applyAlignment="1">
      <alignment horizontal="center"/>
    </xf>
    <xf numFmtId="49" fontId="5" fillId="2" borderId="33" xfId="0" applyNumberFormat="1" applyFont="1" applyFill="1" applyBorder="1" applyAlignment="1">
      <alignment horizontal="center"/>
    </xf>
    <xf numFmtId="0" fontId="5" fillId="2" borderId="34" xfId="0" applyFont="1" applyFill="1" applyBorder="1" applyAlignment="1">
      <alignment horizontal="center"/>
    </xf>
    <xf numFmtId="0" fontId="5" fillId="2" borderId="33" xfId="0" applyFont="1" applyFill="1" applyBorder="1" applyAlignment="1">
      <alignment horizontal="center"/>
    </xf>
    <xf numFmtId="0" fontId="5" fillId="2" borderId="1" xfId="0" applyFont="1" applyFill="1" applyBorder="1" applyAlignment="1">
      <alignment horizontal="center" vertical="center"/>
    </xf>
    <xf numFmtId="0" fontId="5" fillId="2" borderId="24" xfId="0" applyFont="1" applyFill="1" applyBorder="1" applyAlignment="1">
      <alignment horizontal="center" vertical="center"/>
    </xf>
    <xf numFmtId="0" fontId="4" fillId="0" borderId="0" xfId="0" applyFont="1" applyAlignment="1">
      <alignment horizontal="center"/>
    </xf>
    <xf numFmtId="0" fontId="5" fillId="2" borderId="23" xfId="0" applyFont="1" applyFill="1" applyBorder="1" applyAlignment="1">
      <alignment horizontal="center"/>
    </xf>
    <xf numFmtId="49" fontId="5" fillId="2" borderId="23" xfId="0" applyNumberFormat="1" applyFont="1" applyFill="1" applyBorder="1" applyAlignment="1">
      <alignment horizontal="center"/>
    </xf>
    <xf numFmtId="0" fontId="4" fillId="5" borderId="0" xfId="0" applyFont="1" applyFill="1" applyAlignment="1">
      <alignment horizontal="right"/>
    </xf>
    <xf numFmtId="0" fontId="4" fillId="0" borderId="30" xfId="0" applyFont="1" applyBorder="1" applyAlignment="1" applyProtection="1">
      <protection locked="0"/>
    </xf>
  </cellXfs>
  <cellStyles count="3">
    <cellStyle name="Excel Built-in Normal" xfId="2" xr:uid="{00000000-0005-0000-0000-000000000000}"/>
    <cellStyle name="Normal" xfId="1" xr:uid="{00000000-0005-0000-0000-000001000000}"/>
    <cellStyle name="Standard" xfId="0" builtinId="0"/>
  </cellStyles>
  <dxfs count="11">
    <dxf>
      <font>
        <sz val="11"/>
        <color rgb="FF800080"/>
        <name val="Arial"/>
      </font>
      <fill>
        <patternFill>
          <bgColor rgb="FFFF99CC"/>
        </patternFill>
      </fill>
    </dxf>
    <dxf>
      <font>
        <sz val="11"/>
        <color rgb="FF000000"/>
        <name val="Arial"/>
      </font>
      <border diagonalUp="0" diagonalDown="0">
        <left style="thin">
          <color rgb="FF800080"/>
        </left>
        <right style="thin">
          <color rgb="FF800080"/>
        </right>
        <top style="thin">
          <color rgb="FF800080"/>
        </top>
        <bottom style="thin">
          <color rgb="FF800080"/>
        </bottom>
      </border>
    </dxf>
    <dxf>
      <protection locked="1" hidden="0"/>
    </dxf>
    <dxf>
      <protection locked="1" hidden="0"/>
    </dxf>
    <dxf>
      <protection locked="1" hidden="0"/>
    </dxf>
    <dxf>
      <protection locked="1" hidden="0"/>
    </dxf>
    <dxf>
      <protection locked="1" hidden="0"/>
    </dxf>
    <dxf>
      <protection locked="1" hidden="0"/>
    </dxf>
    <dxf>
      <protection locked="1" hidden="0"/>
    </dxf>
    <dxf>
      <protection locked="1" hidden="0"/>
    </dxf>
    <dxf>
      <protection locked="1" hidden="0"/>
    </dxf>
  </dxfs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7F7F7F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8C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6.xml"/><Relationship Id="rId13" Type="http://schemas.openxmlformats.org/officeDocument/2006/relationships/externalLink" Target="externalLinks/externalLink11.xml"/><Relationship Id="rId18" Type="http://schemas.openxmlformats.org/officeDocument/2006/relationships/externalLink" Target="externalLinks/externalLink16.xml"/><Relationship Id="rId26" Type="http://schemas.openxmlformats.org/officeDocument/2006/relationships/externalLink" Target="externalLinks/externalLink24.xml"/><Relationship Id="rId39" Type="http://schemas.openxmlformats.org/officeDocument/2006/relationships/externalLink" Target="externalLinks/externalLink37.xml"/><Relationship Id="rId3" Type="http://schemas.openxmlformats.org/officeDocument/2006/relationships/externalLink" Target="externalLinks/externalLink1.xml"/><Relationship Id="rId21" Type="http://schemas.openxmlformats.org/officeDocument/2006/relationships/externalLink" Target="externalLinks/externalLink19.xml"/><Relationship Id="rId34" Type="http://schemas.openxmlformats.org/officeDocument/2006/relationships/externalLink" Target="externalLinks/externalLink32.xml"/><Relationship Id="rId42" Type="http://schemas.openxmlformats.org/officeDocument/2006/relationships/externalLink" Target="externalLinks/externalLink40.xml"/><Relationship Id="rId47" Type="http://schemas.openxmlformats.org/officeDocument/2006/relationships/calcChain" Target="calcChain.xml"/><Relationship Id="rId7" Type="http://schemas.openxmlformats.org/officeDocument/2006/relationships/externalLink" Target="externalLinks/externalLink5.xml"/><Relationship Id="rId12" Type="http://schemas.openxmlformats.org/officeDocument/2006/relationships/externalLink" Target="externalLinks/externalLink10.xml"/><Relationship Id="rId17" Type="http://schemas.openxmlformats.org/officeDocument/2006/relationships/externalLink" Target="externalLinks/externalLink15.xml"/><Relationship Id="rId25" Type="http://schemas.openxmlformats.org/officeDocument/2006/relationships/externalLink" Target="externalLinks/externalLink23.xml"/><Relationship Id="rId33" Type="http://schemas.openxmlformats.org/officeDocument/2006/relationships/externalLink" Target="externalLinks/externalLink31.xml"/><Relationship Id="rId38" Type="http://schemas.openxmlformats.org/officeDocument/2006/relationships/externalLink" Target="externalLinks/externalLink36.xml"/><Relationship Id="rId46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14.xml"/><Relationship Id="rId20" Type="http://schemas.openxmlformats.org/officeDocument/2006/relationships/externalLink" Target="externalLinks/externalLink18.xml"/><Relationship Id="rId29" Type="http://schemas.openxmlformats.org/officeDocument/2006/relationships/externalLink" Target="externalLinks/externalLink27.xml"/><Relationship Id="rId41" Type="http://schemas.openxmlformats.org/officeDocument/2006/relationships/externalLink" Target="externalLinks/externalLink39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4.xml"/><Relationship Id="rId11" Type="http://schemas.openxmlformats.org/officeDocument/2006/relationships/externalLink" Target="externalLinks/externalLink9.xml"/><Relationship Id="rId24" Type="http://schemas.openxmlformats.org/officeDocument/2006/relationships/externalLink" Target="externalLinks/externalLink22.xml"/><Relationship Id="rId32" Type="http://schemas.openxmlformats.org/officeDocument/2006/relationships/externalLink" Target="externalLinks/externalLink30.xml"/><Relationship Id="rId37" Type="http://schemas.openxmlformats.org/officeDocument/2006/relationships/externalLink" Target="externalLinks/externalLink35.xml"/><Relationship Id="rId40" Type="http://schemas.openxmlformats.org/officeDocument/2006/relationships/externalLink" Target="externalLinks/externalLink38.xml"/><Relationship Id="rId45" Type="http://schemas.openxmlformats.org/officeDocument/2006/relationships/styles" Target="styles.xml"/><Relationship Id="rId5" Type="http://schemas.openxmlformats.org/officeDocument/2006/relationships/externalLink" Target="externalLinks/externalLink3.xml"/><Relationship Id="rId15" Type="http://schemas.openxmlformats.org/officeDocument/2006/relationships/externalLink" Target="externalLinks/externalLink13.xml"/><Relationship Id="rId23" Type="http://schemas.openxmlformats.org/officeDocument/2006/relationships/externalLink" Target="externalLinks/externalLink21.xml"/><Relationship Id="rId28" Type="http://schemas.openxmlformats.org/officeDocument/2006/relationships/externalLink" Target="externalLinks/externalLink26.xml"/><Relationship Id="rId36" Type="http://schemas.openxmlformats.org/officeDocument/2006/relationships/externalLink" Target="externalLinks/externalLink34.xml"/><Relationship Id="rId10" Type="http://schemas.openxmlformats.org/officeDocument/2006/relationships/externalLink" Target="externalLinks/externalLink8.xml"/><Relationship Id="rId19" Type="http://schemas.openxmlformats.org/officeDocument/2006/relationships/externalLink" Target="externalLinks/externalLink17.xml"/><Relationship Id="rId31" Type="http://schemas.openxmlformats.org/officeDocument/2006/relationships/externalLink" Target="externalLinks/externalLink29.xml"/><Relationship Id="rId44" Type="http://schemas.openxmlformats.org/officeDocument/2006/relationships/theme" Target="theme/theme1.xml"/><Relationship Id="rId4" Type="http://schemas.openxmlformats.org/officeDocument/2006/relationships/externalLink" Target="externalLinks/externalLink2.xml"/><Relationship Id="rId9" Type="http://schemas.openxmlformats.org/officeDocument/2006/relationships/externalLink" Target="externalLinks/externalLink7.xml"/><Relationship Id="rId14" Type="http://schemas.openxmlformats.org/officeDocument/2006/relationships/externalLink" Target="externalLinks/externalLink12.xml"/><Relationship Id="rId22" Type="http://schemas.openxmlformats.org/officeDocument/2006/relationships/externalLink" Target="externalLinks/externalLink20.xml"/><Relationship Id="rId27" Type="http://schemas.openxmlformats.org/officeDocument/2006/relationships/externalLink" Target="externalLinks/externalLink25.xml"/><Relationship Id="rId30" Type="http://schemas.openxmlformats.org/officeDocument/2006/relationships/externalLink" Target="externalLinks/externalLink28.xml"/><Relationship Id="rId35" Type="http://schemas.openxmlformats.org/officeDocument/2006/relationships/externalLink" Target="externalLinks/externalLink33.xml"/><Relationship Id="rId43" Type="http://schemas.openxmlformats.org/officeDocument/2006/relationships/externalLink" Target="externalLinks/externalLink4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102393</xdr:colOff>
      <xdr:row>528</xdr:row>
      <xdr:rowOff>108346</xdr:rowOff>
    </xdr:from>
    <xdr:ext cx="65" cy="162224"/>
    <xdr:sp macro="" textlink="">
      <xdr:nvSpPr>
        <xdr:cNvPr id="4" name="Textfeld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 txBox="1"/>
      </xdr:nvSpPr>
      <xdr:spPr>
        <a:xfrm>
          <a:off x="10841831" y="49197815"/>
          <a:ext cx="65" cy="162224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de-DE" sz="1100"/>
        </a:p>
      </xdr:txBody>
    </xdr:sp>
    <xdr:clientData/>
  </xdr:oneCellAnchor>
  <xdr:twoCellAnchor editAs="oneCell">
    <xdr:from>
      <xdr:col>10</xdr:col>
      <xdr:colOff>52916</xdr:colOff>
      <xdr:row>1</xdr:row>
      <xdr:rowOff>148167</xdr:rowOff>
    </xdr:from>
    <xdr:to>
      <xdr:col>14</xdr:col>
      <xdr:colOff>63420</xdr:colOff>
      <xdr:row>5</xdr:row>
      <xdr:rowOff>166119</xdr:rowOff>
    </xdr:to>
    <xdr:pic>
      <xdr:nvPicPr>
        <xdr:cNvPr id="10" name="Grafik 9">
          <a:extLst>
            <a:ext uri="{FF2B5EF4-FFF2-40B4-BE49-F238E27FC236}">
              <a16:creationId xmlns:a16="http://schemas.microsoft.com/office/drawing/2014/main" id="{2C4AE261-E010-5DFD-336E-ADEC9C6E937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832166" y="328084"/>
          <a:ext cx="2465837" cy="737618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Q:\Vereinssportangebote\Vereinssportangebote%20fuer%20Kinder%20und%20Jgdl\Vereinsportdatenbank%202024\Antworten%20Vereine\1.Squash%20Club%20Dresden_Vereinssportangebote_2024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Q:\Vereinssportangebote\Vereinssportangebote%20fuer%20Kinder%20und%20Jgdl\Vereinsportdatenbank%202024\Antworten%20Vereine\Martial%20Arts%20Academy%20Dresden_Vereinssportangebote_2024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Q:\Vereinssportangebote\Vereinssportangebote%20fuer%20Kinder%20und%20Jgdl\Vereinsportdatenbank%202024\Antworten%20Vereine\Fanfarenzug%20Dresden_Vereinssportangebote_2024.xlsx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Q:\Vereinssportangebote\Vereinssportangebote%20fuer%20Kinder%20und%20Jgdl\Vereinsportdatenbank%202024\Antworten%20Vereine\Baseball%20und%20Softball%20Dresden%20Dukes_Vereinssportangebote_2024.xlsx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Q:\Vereinssportangebote\Vereinssportangebote%20fuer%20Kinder%20und%20Jgdl\Vereinsportdatenbank%202024\Antworten%20Vereine\Karate-Dojo%20Muromachi%20Dresden_Vereinssportangebote_2024.xlsx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Q:\Vereinssportangebote\Vereinssportangebote%20fuer%20Kinder%20und%20Jgdl\Vereinsportdatenbank%202024\Antworten%20Vereine\SportundJugendZirkus_Vereinssportangebote_2024.xlsx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Q:\Vereinssportangebote\Vereinssportangebote%20fuer%20Kinder%20und%20Jgdl\Vereinsportdatenbank%202024\Antworten%20Vereine\SG%20Gebergrund%20Goppeln_Vereinssportangebote_2024.xlsx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Q:\Vereinssportangebote\Vereinssportangebote%20fuer%20Kinder%20und%20Jgdl\Vereinsportdatenbank%202024\Antworten%20Vereine\Chinesisch-Deutsches%20Zentrum_Vereinssportangebote_2024.xlsx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Q:\Vereinssportangebote\Vereinssportangebote%20fuer%20Kinder%20und%20Jgdl\Vereinsportdatenbank%202024\Antworten%20Vereine\Chinesische%20Sportgemeinschaft%20Dresden_Vereinssportangebote_2024.xlsx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Q:\Vereinssportangebote\Vereinssportangebote%20fuer%20Kinder%20und%20Jgdl\Vereinsportdatenbank%202024\Antworten%20Vereine\TSK%20Residenz%20Vereinssportangebote_2024.xlsx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Q:\Vereinssportangebote\Vereinssportangebote%20fuer%20Kinder%20und%20Jgdl\Vereinsportdatenbank%202024\Antworten%20Vereine\TURNados_Vereinssportangebote_2024.xlsx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Q:\Vereinssportangebote\Vereinssportangebote%20fuer%20Kinder%20und%20Jgdl\Vereinsportdatenbank%202024\Antworten%20Vereine\SV%20Motor%20Mickten-Dresden1_Vereinssportangebote_2024.xlsx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Q:\Vereinssportangebote\Vereinssportangebote%20fuer%20Kinder%20und%20Jgdl\Vereinsportdatenbank%202024\Antworten%20Vereine\SV%20Motor%20Mickten-Dresden2_Vereinssportangebote_2024.xlsx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Q:\Vereinssportangebote\Vereinssportangebote%20fuer%20Kinder%20und%20Jgdl\Vereinsportdatenbank%202024\Antworten%20Vereine\1.%20FFC%20Fortuna%20Dresden_Vereinssportangebote_2024.xlsx" TargetMode="External"/></Relationships>
</file>

<file path=xl/externalLinks/_rels/externalLink1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Q:\Vereinssportangebote\Vereinssportangebote%20fuer%20Kinder%20und%20Jgdl\Vereinsportdatenbank%202024\Antworten%20Vereine\Schachverein%20Dresden-Leuben_Vereinssportangebote_2024.xlsx" TargetMode="External"/></Relationships>
</file>

<file path=xl/externalLinks/_rels/externalLink1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Q:\Vereinssportangebote\Vereinssportangebote%20fuer%20Kinder%20und%20Jgdl\Vereinsportdatenbank%202024\Antworten%20Vereine\Verein%20f&#252;r%20Breitensport%20Hellerau-Klotzsche_Vereinssportangebote_2024.xlsx" TargetMode="External"/></Relationships>
</file>

<file path=xl/externalLinks/_rels/externalLink1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Q:\Vereinssportangebote\Vereinssportangebote%20fuer%20Kinder%20und%20Jgdl\Vereinsportdatenbank%202024\Antworten%20Vereine\Tauchclub%20Dresden%20Mitte_Vereinssportangebote_2024.xlsx" TargetMode="External"/></Relationships>
</file>

<file path=xl/externalLinks/_rels/externalLink1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Q:\Vereinssportangebote\Vereinssportangebote%20fuer%20Kinder%20und%20Jgdl\Vereinsportdatenbank%202024\Antworten%20Vereine\SG%20Fitness%20Dresden%20Ost_Vereinssportangebote_2024.xlsx" TargetMode="External"/></Relationships>
</file>

<file path=xl/externalLinks/_rels/externalLink1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Q:\Vereinssportangebote\Vereinssportangebote%20fuer%20Kinder%20und%20Jgdl\Vereinsportdatenbank%202024\Antworten%20Vereine\Pillnitzer%20Hockeyverein_Vereinssportangebote_2024.xlsx" TargetMode="External"/></Relationships>
</file>

<file path=xl/externalLinks/_rels/externalLink2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Q:\Vereinssportangebote\Vereinssportangebote%20fuer%20Kinder%20und%20Jgdl\Vereinsportdatenbank%202024\Antworten%20Vereine\SG%20Motor%20Dresden-Trachenberge_Vereinssportangebote_2024.xlsx" TargetMode="External"/></Relationships>
</file>

<file path=xl/externalLinks/_rels/externalLink2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Q:\Vereinssportangebote\Vereinssportangebote%20fuer%20Kinder%20und%20Jgdl\Vereinsportdatenbank%202024\Antworten%20Vereine\TSV%20Dresden_Vereinssportangebote_2024.xlsx" TargetMode="External"/></Relationships>
</file>

<file path=xl/externalLinks/_rels/externalLink2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Q:\Vereinssportangebote\Vereinssportangebote%20fuer%20Kinder%20und%20Jgdl\Vereinsportdatenbank%202024\Antworten%20Vereine\SG%20Dresden%20Striesen_Vereinssportangebote_2024.xlsx" TargetMode="External"/></Relationships>
</file>

<file path=xl/externalLinks/_rels/externalLink2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Q:\Vereinssportangebote\Vereinssportangebote%20fuer%20Kinder%20und%20Jgdl\Vereinsportdatenbank%202024\Antworten%20Vereine\SV%20Helios%2024%20Dresden_Vereinssportangebote_2024.xlsx" TargetMode="External"/></Relationships>
</file>

<file path=xl/externalLinks/_rels/externalLink2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Q:\Vereinssportangebote\Vereinssportangebote%20fuer%20Kinder%20und%20Jgdl\Vereinsportdatenbank%202024\Antworten%20Vereine\Traditionelles%20Taekwon-Do%20Dresden%20L&#246;btau_Vereinssportangebote_2024.xlsx" TargetMode="External"/></Relationships>
</file>

<file path=xl/externalLinks/_rels/externalLink2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Q:\Vereinssportangebote\Vereinssportangebote%20fuer%20Kinder%20und%20Jgdl\Vereinsportdatenbank%202024\Antworten%20Vereine\SG%20B&#252;hlau%202009_Vereinssportangebote_2024.xlsx" TargetMode="External"/></Relationships>
</file>

<file path=xl/externalLinks/_rels/externalLink2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Q:\Vereinssportangebote\Vereinssportangebote%20fuer%20Kinder%20und%20Jgdl\Vereinsportdatenbank%202024\Antworten%20Vereine\SG%20Dresdner%20Verkehrsbetriebe_Vereinssportangebote_2024.xlsx" TargetMode="External"/></Relationships>
</file>

<file path=xl/externalLinks/_rels/externalLink2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Q:\Vereinssportangebote\Vereinssportangebote%20fuer%20Kinder%20und%20Jgdl\Vereinsportdatenbank%202024\Antworten%20Vereine\FSV%20Lok%20Dresden_Vereinssportangebote_2024.xlsx" TargetMode="External"/></Relationships>
</file>

<file path=xl/externalLinks/_rels/externalLink2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Q:\Vereinssportangebote\Vereinssportangebote%20fuer%20Kinder%20und%20Jgdl\Vereinsportdatenbank%202024\Antworten%20Vereine\TTV%20Blau-Wei&#223;%20Zschachwitz_Vereinssportangebote_2024.xlsx" TargetMode="External"/></Relationships>
</file>

<file path=xl/externalLinks/_rels/externalLink2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Q:\Vereinssportangebote\Vereinssportangebote%20fuer%20Kinder%20und%20Jgdl\Vereinsportdatenbank%202024\Antworten%20Vereine\Tennisclub%20Dresden-Seidnitz_Vereinssportangebote_2024.xlsx" TargetMode="External"/></Relationships>
</file>

<file path=xl/externalLinks/_rels/externalLink30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Q:\Vereinssportangebote\Vereinssportangebote%20fuer%20Kinder%20und%20Jgdl\Vereinsportdatenbank%202024\Antworten%20Vereine\TSV%20Rotation%20Dresden%20_Vereinssportangebote_2024.xlsx" TargetMode="External"/><Relationship Id="rId1" Type="http://schemas.openxmlformats.org/officeDocument/2006/relationships/externalLinkPath" Target="file:///Q:\Vereinssportangebote\Vereinssportangebote%20fuer%20Kinder%20und%20Jgdl\Vereinsportdatenbank%202024\Antworten%20Vereine\TSV%20Rotation%20Dresden%20_Vereinssportangebote_2024.xlsx" TargetMode="External"/></Relationships>
</file>

<file path=xl/externalLinks/_rels/externalLink3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Q:\Vereinssportangebote\Vereinssportangebote%20fuer%20Kinder%20und%20Jgdl\Vereinsportdatenbank%202024\Antworten%20Vereine\Kanuverein%20Laubegast_Vereinssportangebote_2024.xlsx" TargetMode="External"/></Relationships>
</file>

<file path=xl/externalLinks/_rels/externalLink3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Q:\Vereinssportangebote\Vereinssportangebote%20fuer%20Kinder%20und%20Jgdl\Vereinsportdatenbank%202024\Antworten%20Vereine\F&#246;rderverein%20Dresden%20skatet_Vereinssportangebote_2024.xlsx" TargetMode="External"/></Relationships>
</file>

<file path=xl/externalLinks/_rels/externalLink3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Q:\Vereinssportangebote\Vereinssportangebote%20fuer%20Kinder%20und%20Jgdl\Vereinsportdatenbank%202024\Antworten%20Vereine\Karateschule%20-%20MIZU%20NAGARE_Vereinssportangebote_2024.xlsx" TargetMode="External"/></Relationships>
</file>

<file path=xl/externalLinks/_rels/externalLink3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Q:\Vereinssportangebote\Vereinssportangebote%20fuer%20Kinder%20und%20Jgdl\Vereinsportdatenbank%202024\Antworten%20Vereine\Langebr&#252;cker%20Ballsportverein%2099_Vereinssportangebote_2024.xlsx" TargetMode="External"/></Relationships>
</file>

<file path=xl/externalLinks/_rels/externalLink3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Q:\Vereinssportangebote\Vereinssportangebote%20fuer%20Kinder%20und%20Jgdl\Vereinsportdatenbank%202024\Antworten%20Vereine\Kinderprojekt%20Dresden_Vereinssportangebote_2024.xlsx" TargetMode="External"/></Relationships>
</file>

<file path=xl/externalLinks/_rels/externalLink3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Q:\Vereinssportangebote\Vereinssportangebote%20fuer%20Kinder%20und%20Jgdl\Vereinsportdatenbank%202024\Antworten%20Vereine\Dresdner%20Eislauf-Club_Vereinssportangebote_2024.xlsx" TargetMode="External"/></Relationships>
</file>

<file path=xl/externalLinks/_rels/externalLink3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Q:\Vereinssportangebote\Vereinssportangebote%20fuer%20Kinder%20und%20Jgdl\Vereinsportdatenbank%202024\Antworten%20Vereine\Seesportclub%20Dresden_Vereinssportangebote_2024.xlsx" TargetMode="External"/></Relationships>
</file>

<file path=xl/externalLinks/_rels/externalLink3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Q:\Vereinssportangebote\Vereinssportangebote%20fuer%20Kinder%20und%20Jgdl\Vereinsportdatenbank%202024\Antworten%20Vereine\Dresdner%20Ruderverein_Vereinssportangebote_2024.xlsx" TargetMode="External"/></Relationships>
</file>

<file path=xl/externalLinks/_rels/externalLink3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Q:\Vereinssportangebote\Vereinssportangebote%20fuer%20Kinder%20und%20Jgdl\Vereinsportdatenbank%202024\Antworten%20Vereine\SV%20Cottaer%20Fische_Vereinssportangebote_2024.xlsx" TargetMode="External"/></Relationships>
</file>

<file path=xl/externalLinks/_rels/externalLink4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Q:\Vereinssportangebote\Vereinssportangebote%20fuer%20Kinder%20und%20Jgdl\Vereinsportdatenbank%202024\Antworten%20Vereine\Dresdner%20Sportverein%201910_Vereinssportangebote_2024.xlsx" TargetMode="External"/></Relationships>
</file>

<file path=xl/externalLinks/_rels/externalLink4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Q:\Vereinssportangebote\Vereinssportangebote%20fuer%20Kinder%20und%20Jgdl\Vereinsportdatenbank%202024\Antworten%20Vereine\Boxring%20Dresden%201994_Vereinssportangebote_2024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Abfrage Vereine"/>
      <sheetName val="Beispiel"/>
      <sheetName val="Sportstätten"/>
    </sheetNames>
    <sheetDataSet>
      <sheetData sheetId="0"/>
      <sheetData sheetId="1"/>
      <sheetData sheetId="2">
        <row r="3">
          <cell r="A3" t="str">
            <v>Ballsportarena</v>
          </cell>
          <cell r="B3" t="str">
            <v xml:space="preserve">Weißeritzstraße 4 </v>
          </cell>
          <cell r="C3" t="str">
            <v>01067</v>
          </cell>
          <cell r="D3" t="str">
            <v>Dresden</v>
          </cell>
        </row>
        <row r="4">
          <cell r="A4" t="str">
            <v>Bootshaus Fidelio-F.-Finke-Straße</v>
          </cell>
          <cell r="B4" t="str">
            <v xml:space="preserve">Fidelio-F.-Finke-Straße 12 </v>
          </cell>
          <cell r="C4" t="str">
            <v>01326</v>
          </cell>
          <cell r="D4" t="str">
            <v>Dresden</v>
          </cell>
        </row>
        <row r="5">
          <cell r="A5" t="str">
            <v>Bootshaus Hamburger Straße</v>
          </cell>
          <cell r="B5" t="str">
            <v xml:space="preserve">Hamburger Straße 84 </v>
          </cell>
          <cell r="C5" t="str">
            <v>01157</v>
          </cell>
          <cell r="D5" t="str">
            <v>Dresden</v>
          </cell>
        </row>
        <row r="6">
          <cell r="A6" t="str">
            <v>Bootshaus Heinrich-Schütz-Straße</v>
          </cell>
          <cell r="B6" t="str">
            <v xml:space="preserve">Heinrich-Schütz-Straße 2 </v>
          </cell>
          <cell r="C6" t="str">
            <v>01277</v>
          </cell>
          <cell r="D6" t="str">
            <v>Dresden</v>
          </cell>
        </row>
        <row r="7">
          <cell r="A7" t="str">
            <v>Bootshaus Iglauer Straße</v>
          </cell>
          <cell r="B7" t="str">
            <v xml:space="preserve">Iglauer Straße 17 </v>
          </cell>
          <cell r="C7" t="str">
            <v>01279</v>
          </cell>
          <cell r="D7" t="str">
            <v>Dresden</v>
          </cell>
        </row>
        <row r="8">
          <cell r="A8" t="str">
            <v>Bootshaus Käthe-Kollwitz-Ufer</v>
          </cell>
          <cell r="B8" t="str">
            <v>Käthe-Kollwitz-Ufer 33 b</v>
          </cell>
          <cell r="C8" t="str">
            <v>01307</v>
          </cell>
          <cell r="D8" t="str">
            <v>Dresden</v>
          </cell>
        </row>
        <row r="9">
          <cell r="A9" t="str">
            <v>Bootshaus Landeshauptstadt Dresden</v>
          </cell>
          <cell r="B9" t="str">
            <v xml:space="preserve">Tolkewitzer Straße 81 </v>
          </cell>
          <cell r="C9" t="str">
            <v>01277</v>
          </cell>
          <cell r="D9" t="str">
            <v>Dresden</v>
          </cell>
        </row>
        <row r="10">
          <cell r="A10" t="str">
            <v>Bootshaus Laubegaster Ufer 35</v>
          </cell>
          <cell r="B10" t="str">
            <v xml:space="preserve">Laubegaster Ufer 35 </v>
          </cell>
          <cell r="C10" t="str">
            <v>01279</v>
          </cell>
          <cell r="D10" t="str">
            <v>Dresden</v>
          </cell>
        </row>
        <row r="11">
          <cell r="A11" t="str">
            <v>Bootshaus Laubegaster Ufer 8</v>
          </cell>
          <cell r="B11" t="str">
            <v xml:space="preserve">Laubegaster Ufer 8 </v>
          </cell>
          <cell r="C11" t="str">
            <v>01279</v>
          </cell>
          <cell r="D11" t="str">
            <v>Dresden</v>
          </cell>
        </row>
        <row r="12">
          <cell r="A12" t="str">
            <v>Bootshaus Leipziger Straße</v>
          </cell>
          <cell r="B12" t="str">
            <v>Leipziger Straße 91 a</v>
          </cell>
          <cell r="C12" t="str">
            <v>01127</v>
          </cell>
          <cell r="D12" t="str">
            <v>Dresden</v>
          </cell>
        </row>
        <row r="13">
          <cell r="A13" t="str">
            <v>Bootshaus Sächsischer Seesportclub Dresden</v>
          </cell>
          <cell r="B13" t="str">
            <v xml:space="preserve">Tolkewitzer Straße 65 </v>
          </cell>
          <cell r="C13" t="str">
            <v>01277</v>
          </cell>
          <cell r="D13" t="str">
            <v>Dresden</v>
          </cell>
        </row>
        <row r="14">
          <cell r="A14" t="str">
            <v>Bootshaus Scharfenberger Straße</v>
          </cell>
          <cell r="B14" t="str">
            <v xml:space="preserve">Scharfenberger Straße 4 </v>
          </cell>
          <cell r="C14" t="str">
            <v>01139</v>
          </cell>
          <cell r="D14" t="str">
            <v>Dresden</v>
          </cell>
        </row>
        <row r="15">
          <cell r="A15" t="str">
            <v>Bootshaus Tolkewitzer Straße</v>
          </cell>
          <cell r="B15" t="str">
            <v xml:space="preserve">Tolkewitzer Straße 69 </v>
          </cell>
          <cell r="C15" t="str">
            <v>01277</v>
          </cell>
          <cell r="D15" t="str">
            <v>Dresden</v>
          </cell>
        </row>
        <row r="16">
          <cell r="A16" t="str">
            <v>Büro- und Verwaltungsgebäude  EBS</v>
          </cell>
          <cell r="B16" t="str">
            <v>Freiberger Str. 31</v>
          </cell>
          <cell r="C16" t="str">
            <v>01067</v>
          </cell>
          <cell r="D16" t="str">
            <v>Dresden</v>
          </cell>
        </row>
        <row r="17">
          <cell r="A17" t="str">
            <v>Erlweinturnhalle</v>
          </cell>
          <cell r="B17" t="str">
            <v>Bünaustraße 30 a</v>
          </cell>
          <cell r="C17" t="str">
            <v>01159</v>
          </cell>
          <cell r="D17" t="str">
            <v>Dresden</v>
          </cell>
        </row>
        <row r="18">
          <cell r="A18" t="str">
            <v>Heinz-Steyer-Stadion</v>
          </cell>
          <cell r="B18" t="str">
            <v>Magdeburger Straße 2</v>
          </cell>
          <cell r="C18" t="str">
            <v>01067</v>
          </cell>
          <cell r="D18" t="str">
            <v>Dresden</v>
          </cell>
        </row>
        <row r="19">
          <cell r="A19" t="str">
            <v>Joynext Arena</v>
          </cell>
          <cell r="B19" t="str">
            <v xml:space="preserve">Magdeburger Straße 10 </v>
          </cell>
          <cell r="C19" t="str">
            <v>01067</v>
          </cell>
          <cell r="D19" t="str">
            <v>Dresden</v>
          </cell>
        </row>
        <row r="20">
          <cell r="A20" t="str">
            <v>Kletterzentrum DAV Dresden</v>
          </cell>
          <cell r="B20" t="str">
            <v xml:space="preserve">Papiermühlengasse 10 </v>
          </cell>
          <cell r="C20" t="str">
            <v>01159</v>
          </cell>
          <cell r="D20" t="str">
            <v>Dresden</v>
          </cell>
        </row>
        <row r="21">
          <cell r="A21" t="str">
            <v>Kunstrasenplatz Dohnaer Str.</v>
          </cell>
          <cell r="B21" t="str">
            <v>Dohnaer Str. 154</v>
          </cell>
          <cell r="C21" t="str">
            <v>01239</v>
          </cell>
          <cell r="D21" t="str">
            <v>Dresden</v>
          </cell>
        </row>
        <row r="22">
          <cell r="A22" t="str">
            <v>Mandala Boulderhalle</v>
          </cell>
          <cell r="B22" t="str">
            <v xml:space="preserve">Königsbrücker Straße 96 </v>
          </cell>
          <cell r="C22" t="str">
            <v>01099</v>
          </cell>
          <cell r="D22" t="str">
            <v>Dresden</v>
          </cell>
        </row>
        <row r="23">
          <cell r="A23" t="str">
            <v>Margon Arena</v>
          </cell>
          <cell r="B23" t="str">
            <v xml:space="preserve">Bodenbacher Straße 154 </v>
          </cell>
          <cell r="C23" t="str">
            <v>01277</v>
          </cell>
          <cell r="D23" t="str">
            <v>Dresden</v>
          </cell>
        </row>
        <row r="24">
          <cell r="A24" t="str">
            <v>Schwimmhalle Bühlau</v>
          </cell>
          <cell r="B24" t="str">
            <v>Bautzner Landstraße 92 c</v>
          </cell>
          <cell r="C24" t="str">
            <v>01324</v>
          </cell>
          <cell r="D24" t="str">
            <v>Dresden</v>
          </cell>
        </row>
        <row r="25">
          <cell r="A25" t="str">
            <v>Schwimmhalle Freiberger Platz</v>
          </cell>
          <cell r="B25" t="str">
            <v>Freiberger Platz 1 a</v>
          </cell>
          <cell r="C25" t="str">
            <v>01067</v>
          </cell>
          <cell r="D25" t="str">
            <v>Dresden</v>
          </cell>
        </row>
        <row r="26">
          <cell r="A26" t="str">
            <v>Schwimmhalle Georg-Arnhold-Bad</v>
          </cell>
          <cell r="B26" t="str">
            <v>Helmut-Schön-Allee 2</v>
          </cell>
          <cell r="C26" t="str">
            <v>01069</v>
          </cell>
          <cell r="D26" t="str">
            <v>Dresden</v>
          </cell>
        </row>
        <row r="27">
          <cell r="A27" t="str">
            <v>Schwimmhalle Klotzsche</v>
          </cell>
          <cell r="B27" t="str">
            <v xml:space="preserve">Zum Windkanal 14 </v>
          </cell>
          <cell r="C27" t="str">
            <v>01109</v>
          </cell>
          <cell r="D27" t="str">
            <v>Dresden</v>
          </cell>
        </row>
        <row r="28">
          <cell r="A28" t="str">
            <v>Schwimmhalle Prohlis</v>
          </cell>
          <cell r="B28" t="str">
            <v xml:space="preserve">Senftenberger Straße 58 </v>
          </cell>
          <cell r="C28" t="str">
            <v>01239</v>
          </cell>
          <cell r="D28" t="str">
            <v>Dresden</v>
          </cell>
        </row>
        <row r="29">
          <cell r="A29" t="str">
            <v>Seidnitz Center</v>
          </cell>
          <cell r="B29" t="str">
            <v>Enderstraße 59</v>
          </cell>
          <cell r="C29" t="str">
            <v>01277</v>
          </cell>
          <cell r="D29" t="str">
            <v>Dresden</v>
          </cell>
        </row>
        <row r="30">
          <cell r="A30" t="str">
            <v xml:space="preserve">Skatehalle Dresden </v>
          </cell>
          <cell r="B30" t="str">
            <v>Lohrmannstraße 22</v>
          </cell>
          <cell r="C30" t="str">
            <v>01237</v>
          </cell>
          <cell r="D30" t="str">
            <v>Dresden</v>
          </cell>
        </row>
        <row r="31">
          <cell r="A31" t="str">
            <v>Skatepark Lingnerallee</v>
          </cell>
          <cell r="B31" t="str">
            <v>Lingnerallee</v>
          </cell>
          <cell r="C31" t="str">
            <v>01069</v>
          </cell>
          <cell r="D31" t="str">
            <v>Dresden</v>
          </cell>
        </row>
        <row r="32">
          <cell r="A32" t="str">
            <v>Snoobi Dresden e.V.</v>
          </cell>
          <cell r="B32" t="str">
            <v>Rethelstraße 26</v>
          </cell>
          <cell r="C32" t="str">
            <v>01139</v>
          </cell>
          <cell r="D32" t="str">
            <v>Dresden</v>
          </cell>
        </row>
        <row r="33">
          <cell r="A33" t="str">
            <v>Sport &amp; Tanzstudio Dresden</v>
          </cell>
          <cell r="B33" t="str">
            <v xml:space="preserve">Saydaer Straße 6 </v>
          </cell>
          <cell r="C33" t="str">
            <v>01257</v>
          </cell>
          <cell r="D33" t="str">
            <v>Dresden</v>
          </cell>
        </row>
        <row r="34">
          <cell r="A34" t="str">
            <v>Sport- und Freizeittreff Gönnsdorf e.V.</v>
          </cell>
          <cell r="B34" t="str">
            <v>Schönfelder Landstraße 27</v>
          </cell>
          <cell r="C34" t="str">
            <v>01328</v>
          </cell>
          <cell r="D34" t="str">
            <v>Dresden</v>
          </cell>
        </row>
        <row r="35">
          <cell r="A35" t="str">
            <v>Sporthalle 10. Grundschule</v>
          </cell>
          <cell r="B35" t="str">
            <v xml:space="preserve">Struvestraße 11 </v>
          </cell>
          <cell r="C35" t="str">
            <v>01069</v>
          </cell>
          <cell r="D35" t="str">
            <v>Dresden</v>
          </cell>
        </row>
        <row r="36">
          <cell r="A36" t="str">
            <v>Sporthalle 101. Oberschule</v>
          </cell>
          <cell r="B36" t="str">
            <v xml:space="preserve">Pfotenhauerstraße 42 </v>
          </cell>
          <cell r="C36" t="str">
            <v>01307</v>
          </cell>
          <cell r="D36" t="str">
            <v>Dresden</v>
          </cell>
        </row>
        <row r="37">
          <cell r="A37" t="str">
            <v>Sporthalle 102. Grundschule</v>
          </cell>
          <cell r="B37" t="str">
            <v xml:space="preserve">Pfotenhauerstraße 40 </v>
          </cell>
          <cell r="C37" t="str">
            <v>01307</v>
          </cell>
          <cell r="D37" t="str">
            <v>Dresden</v>
          </cell>
        </row>
        <row r="38">
          <cell r="A38" t="str">
            <v>Sporthalle 103. Grundschule</v>
          </cell>
          <cell r="B38" t="str">
            <v xml:space="preserve">Hohnsteiner Straße 8 </v>
          </cell>
          <cell r="C38" t="str">
            <v>01099</v>
          </cell>
          <cell r="D38" t="str">
            <v>Dresden</v>
          </cell>
        </row>
        <row r="39">
          <cell r="A39" t="str">
            <v>Sporthalle 106. Grundschule</v>
          </cell>
          <cell r="B39" t="str">
            <v xml:space="preserve">Großenhainer Straße 187 </v>
          </cell>
          <cell r="C39" t="str">
            <v>01129</v>
          </cell>
          <cell r="D39" t="str">
            <v>Dresden</v>
          </cell>
        </row>
        <row r="40">
          <cell r="A40" t="str">
            <v>Sporthalle 108. Grundschule/ 107. Oberschule</v>
          </cell>
          <cell r="B40" t="str">
            <v xml:space="preserve">Geisingstraße 45 </v>
          </cell>
          <cell r="C40" t="str">
            <v>01309</v>
          </cell>
          <cell r="D40" t="str">
            <v>Dresden</v>
          </cell>
        </row>
        <row r="41">
          <cell r="A41" t="str">
            <v>Sporthalle 113. Grundschule</v>
          </cell>
          <cell r="B41" t="str">
            <v xml:space="preserve">Georg-Nerlich-Straße 1 </v>
          </cell>
          <cell r="C41" t="str">
            <v>01307</v>
          </cell>
          <cell r="D41" t="str">
            <v>Dresden</v>
          </cell>
        </row>
        <row r="42">
          <cell r="A42" t="str">
            <v>Sporthalle 116. Oberschule</v>
          </cell>
          <cell r="B42" t="str">
            <v xml:space="preserve">Feuerbachstraße 5 </v>
          </cell>
          <cell r="C42" t="str">
            <v>01219</v>
          </cell>
          <cell r="D42" t="str">
            <v>Dresden</v>
          </cell>
        </row>
        <row r="43">
          <cell r="A43" t="str">
            <v>Sporthalle 117. Grundschule</v>
          </cell>
          <cell r="B43" t="str">
            <v xml:space="preserve">Hochschulstraße 35 </v>
          </cell>
          <cell r="C43" t="str">
            <v>01069</v>
          </cell>
          <cell r="D43" t="str">
            <v>Dresden</v>
          </cell>
        </row>
        <row r="44">
          <cell r="A44" t="str">
            <v>Sporthalle 12. Grundschule</v>
          </cell>
          <cell r="B44" t="str">
            <v xml:space="preserve">Hebbelstraße 20 </v>
          </cell>
          <cell r="C44" t="str">
            <v>01157</v>
          </cell>
          <cell r="D44" t="str">
            <v>Dresden</v>
          </cell>
        </row>
        <row r="45">
          <cell r="A45" t="str">
            <v>Sporthalle 120. Grundschule</v>
          </cell>
          <cell r="B45" t="str">
            <v xml:space="preserve">Trattendorfer Straße 1 </v>
          </cell>
          <cell r="C45" t="str">
            <v>01239</v>
          </cell>
          <cell r="D45" t="str">
            <v>Dresden</v>
          </cell>
        </row>
        <row r="46">
          <cell r="A46" t="str">
            <v>Sporthalle 121. Oberschule</v>
          </cell>
          <cell r="B46" t="str">
            <v xml:space="preserve">Gamigstraße 28 </v>
          </cell>
          <cell r="C46" t="str">
            <v>01239</v>
          </cell>
          <cell r="D46" t="str">
            <v>Dresden</v>
          </cell>
        </row>
        <row r="47">
          <cell r="A47" t="str">
            <v>Sporthalle 128. Oberschule</v>
          </cell>
          <cell r="B47" t="str">
            <v xml:space="preserve">Rudolf-Bergander-Ring 3 </v>
          </cell>
          <cell r="C47" t="str">
            <v>01219</v>
          </cell>
          <cell r="D47" t="str">
            <v>Dresden</v>
          </cell>
        </row>
        <row r="48">
          <cell r="A48" t="str">
            <v>Sporthalle 129. Grundschule</v>
          </cell>
          <cell r="B48" t="str">
            <v xml:space="preserve">Otto-Dix-Ring 57 </v>
          </cell>
          <cell r="C48" t="str">
            <v>01219</v>
          </cell>
          <cell r="D48" t="str">
            <v>Dresden</v>
          </cell>
        </row>
        <row r="49">
          <cell r="A49" t="str">
            <v>Sporthalle 135. Grundschule</v>
          </cell>
          <cell r="B49" t="str">
            <v xml:space="preserve">Amalie-Dietrich-Platz 10 </v>
          </cell>
          <cell r="C49" t="str">
            <v>01169</v>
          </cell>
          <cell r="D49" t="str">
            <v>Dresden</v>
          </cell>
        </row>
        <row r="50">
          <cell r="A50" t="str">
            <v>Sporthalle 138. Oberschule</v>
          </cell>
          <cell r="B50" t="str">
            <v xml:space="preserve">Omsewitzer Ring 2 </v>
          </cell>
          <cell r="C50" t="str">
            <v>01169</v>
          </cell>
          <cell r="D50" t="str">
            <v>Dresden</v>
          </cell>
        </row>
        <row r="51">
          <cell r="A51" t="str">
            <v>Sporthalle 139. Grundschule</v>
          </cell>
          <cell r="B51" t="str">
            <v xml:space="preserve">Omsewitzer Ring 4 </v>
          </cell>
          <cell r="C51" t="str">
            <v>01169</v>
          </cell>
          <cell r="D51" t="str">
            <v>Dresden</v>
          </cell>
        </row>
        <row r="52">
          <cell r="A52" t="str">
            <v>Sporthalle 14. Grundschule und "Robinsonschule"</v>
          </cell>
          <cell r="B52" t="str">
            <v xml:space="preserve">Schweizer Straße 7 </v>
          </cell>
          <cell r="C52" t="str">
            <v>01069</v>
          </cell>
          <cell r="D52" t="str">
            <v>Dresden</v>
          </cell>
        </row>
        <row r="53">
          <cell r="A53" t="str">
            <v>Sporthalle 144. Grundschule</v>
          </cell>
          <cell r="B53" t="str">
            <v>Herbststraße 21 a</v>
          </cell>
          <cell r="C53" t="str">
            <v>01139</v>
          </cell>
          <cell r="D53" t="str">
            <v>Dresden</v>
          </cell>
        </row>
        <row r="54">
          <cell r="A54" t="str">
            <v>Sporthalle 147. Grundschule</v>
          </cell>
          <cell r="B54" t="str">
            <v>Döbelner Straße 6 b</v>
          </cell>
          <cell r="C54" t="str">
            <v>01129</v>
          </cell>
          <cell r="D54" t="str">
            <v>Dresden</v>
          </cell>
        </row>
        <row r="55">
          <cell r="A55" t="str">
            <v>Sporthalle 15. Grundschule</v>
          </cell>
          <cell r="B55" t="str">
            <v>Görlitzer Straße 8</v>
          </cell>
          <cell r="C55" t="str">
            <v>01099</v>
          </cell>
          <cell r="D55" t="str">
            <v>Dresden</v>
          </cell>
        </row>
        <row r="56">
          <cell r="A56" t="str">
            <v>Sporthalle 153. Grundschule</v>
          </cell>
          <cell r="B56" t="str">
            <v>Fröbelstraße 1</v>
          </cell>
          <cell r="C56" t="str">
            <v>01159</v>
          </cell>
          <cell r="D56" t="str">
            <v>Dresden</v>
          </cell>
        </row>
        <row r="57">
          <cell r="A57" t="str">
            <v>Sporthalle 16. Grundschule</v>
          </cell>
          <cell r="B57" t="str">
            <v xml:space="preserve">Josephinenstraße 6 </v>
          </cell>
          <cell r="C57" t="str">
            <v>01069</v>
          </cell>
          <cell r="D57" t="str">
            <v>Dresden</v>
          </cell>
        </row>
        <row r="58">
          <cell r="A58" t="str">
            <v>Sporthalle 19. Grundschule</v>
          </cell>
          <cell r="B58" t="str">
            <v xml:space="preserve">Am Jägerpark 5 </v>
          </cell>
          <cell r="C58" t="str">
            <v>01099</v>
          </cell>
          <cell r="D58" t="str">
            <v>Dresden</v>
          </cell>
        </row>
        <row r="59">
          <cell r="A59" t="str">
            <v>Sporthalle 25. Grund- und Oberschule</v>
          </cell>
          <cell r="B59" t="str">
            <v xml:space="preserve">Pohlandstraße 40 </v>
          </cell>
          <cell r="C59" t="str">
            <v>01309</v>
          </cell>
          <cell r="D59" t="str">
            <v>Dresden</v>
          </cell>
        </row>
        <row r="60">
          <cell r="A60" t="str">
            <v>Sporthalle 26. Grundschule</v>
          </cell>
          <cell r="B60" t="str">
            <v xml:space="preserve">Osterbergstraße 22 </v>
          </cell>
          <cell r="C60" t="str">
            <v>01127</v>
          </cell>
          <cell r="D60" t="str">
            <v>Dresden</v>
          </cell>
        </row>
        <row r="61">
          <cell r="A61" t="str">
            <v>Sporthalle 30. Grundschule</v>
          </cell>
          <cell r="B61" t="str">
            <v xml:space="preserve">Hechtstraße 55 </v>
          </cell>
          <cell r="C61" t="str">
            <v>01097</v>
          </cell>
          <cell r="D61" t="str">
            <v>Dresden</v>
          </cell>
        </row>
        <row r="62">
          <cell r="A62" t="str">
            <v>Sporthalle 30. Oberschule</v>
          </cell>
          <cell r="B62" t="str">
            <v xml:space="preserve">Unterer Kreuzweg 4 </v>
          </cell>
          <cell r="C62" t="str">
            <v>01097</v>
          </cell>
          <cell r="D62" t="str">
            <v>Dresden</v>
          </cell>
        </row>
        <row r="63">
          <cell r="A63" t="str">
            <v>Sporthalle 32. Grundschule</v>
          </cell>
          <cell r="B63" t="str">
            <v xml:space="preserve">Hofmannstraße 34 </v>
          </cell>
          <cell r="C63" t="str">
            <v>01277</v>
          </cell>
          <cell r="D63" t="str">
            <v>Dresden</v>
          </cell>
        </row>
        <row r="64">
          <cell r="A64" t="str">
            <v>Sporthalle 32. Oberschule</v>
          </cell>
          <cell r="B64" t="str">
            <v xml:space="preserve">Schilfweg 3 </v>
          </cell>
          <cell r="C64" t="str">
            <v>01237</v>
          </cell>
          <cell r="D64" t="str">
            <v>Dresden</v>
          </cell>
        </row>
        <row r="65">
          <cell r="A65" t="str">
            <v>Sporthalle 33. Grundschule</v>
          </cell>
          <cell r="B65" t="str">
            <v xml:space="preserve">Marienberger Straße 7 </v>
          </cell>
          <cell r="C65" t="str">
            <v>01279</v>
          </cell>
          <cell r="D65" t="str">
            <v>Dresden</v>
          </cell>
        </row>
        <row r="66">
          <cell r="A66" t="str">
            <v>Sporthalle 35. Grundschule</v>
          </cell>
          <cell r="B66" t="str">
            <v xml:space="preserve">Bünaustraße 12 </v>
          </cell>
          <cell r="C66" t="str">
            <v>01159</v>
          </cell>
          <cell r="D66" t="str">
            <v>Dresden</v>
          </cell>
        </row>
        <row r="67">
          <cell r="A67" t="str">
            <v>Sporthalle 35. Oberschule</v>
          </cell>
          <cell r="B67" t="str">
            <v xml:space="preserve">Clara-Zetkin-Straße 20 </v>
          </cell>
          <cell r="C67" t="str">
            <v>01159</v>
          </cell>
          <cell r="D67" t="str">
            <v>Dresden</v>
          </cell>
        </row>
        <row r="68">
          <cell r="A68" t="str">
            <v>Sporthalle 36. Oberschule/ 37. Grundschule</v>
          </cell>
          <cell r="B68" t="str">
            <v xml:space="preserve">Emil-Ueberall-Straße 34 </v>
          </cell>
          <cell r="C68" t="str">
            <v>01159</v>
          </cell>
          <cell r="D68" t="str">
            <v>Dresden</v>
          </cell>
        </row>
        <row r="69">
          <cell r="A69" t="str">
            <v>Sporthalle 39. Grundschule</v>
          </cell>
          <cell r="B69" t="str">
            <v xml:space="preserve">Schleiermacherstraße 8 </v>
          </cell>
          <cell r="C69" t="str">
            <v>01187</v>
          </cell>
          <cell r="D69" t="str">
            <v>Dresden</v>
          </cell>
        </row>
        <row r="70">
          <cell r="A70" t="str">
            <v>Sporthalle 4. Grundschule</v>
          </cell>
          <cell r="B70" t="str">
            <v xml:space="preserve">Löwenstraße 2 </v>
          </cell>
          <cell r="C70" t="str">
            <v>01099</v>
          </cell>
          <cell r="D70" t="str">
            <v>Dresden</v>
          </cell>
        </row>
        <row r="71">
          <cell r="A71" t="str">
            <v>Sporthalle 41. Grundschule</v>
          </cell>
          <cell r="B71" t="str">
            <v xml:space="preserve">Hauptmannstraße 15 </v>
          </cell>
          <cell r="C71" t="str">
            <v>01139</v>
          </cell>
          <cell r="D71" t="str">
            <v>Dresden</v>
          </cell>
        </row>
        <row r="72">
          <cell r="A72" t="str">
            <v>Sporthalle 43. Grundschule</v>
          </cell>
          <cell r="B72" t="str">
            <v xml:space="preserve">Riegelplatz 2 </v>
          </cell>
          <cell r="C72" t="str">
            <v>01139</v>
          </cell>
          <cell r="D72" t="str">
            <v>Dresden</v>
          </cell>
        </row>
        <row r="73">
          <cell r="A73" t="str">
            <v>Sporthalle 44. Grundschule</v>
          </cell>
          <cell r="B73" t="str">
            <v xml:space="preserve">Salbachstraße 10 </v>
          </cell>
          <cell r="C73" t="str">
            <v>01279</v>
          </cell>
          <cell r="D73" t="str">
            <v>Dresden</v>
          </cell>
        </row>
        <row r="74">
          <cell r="A74" t="str">
            <v>Sporthalle 46. Oberschule</v>
          </cell>
          <cell r="B74" t="str">
            <v xml:space="preserve">Bernhardstraße 18 </v>
          </cell>
          <cell r="C74" t="str">
            <v>01069</v>
          </cell>
          <cell r="D74" t="str">
            <v>Dresden</v>
          </cell>
        </row>
        <row r="75">
          <cell r="A75" t="str">
            <v>Sporthalle 47. Grundschule</v>
          </cell>
          <cell r="B75" t="str">
            <v xml:space="preserve">Mockritzer Straße 19 </v>
          </cell>
          <cell r="C75" t="str">
            <v>01219</v>
          </cell>
          <cell r="D75" t="str">
            <v>Dresden</v>
          </cell>
        </row>
        <row r="76">
          <cell r="A76" t="str">
            <v>Sporthalle 48. Grundschule</v>
          </cell>
          <cell r="B76" t="str">
            <v xml:space="preserve">Seminarstraße 11 </v>
          </cell>
          <cell r="C76" t="str">
            <v>01067</v>
          </cell>
          <cell r="D76" t="str">
            <v>Dresden</v>
          </cell>
        </row>
        <row r="77">
          <cell r="A77" t="str">
            <v>Sporthalle 49. Grundschule</v>
          </cell>
          <cell r="B77" t="str">
            <v xml:space="preserve">Bernhardstraße 80 </v>
          </cell>
          <cell r="C77" t="str">
            <v>01187</v>
          </cell>
          <cell r="D77" t="str">
            <v>Dresden</v>
          </cell>
        </row>
        <row r="78">
          <cell r="A78" t="str">
            <v>Sporthalle 50. Grundschule</v>
          </cell>
          <cell r="B78" t="str">
            <v xml:space="preserve">Dörnichtweg 54 </v>
          </cell>
          <cell r="C78" t="str">
            <v>01109</v>
          </cell>
          <cell r="D78" t="str">
            <v>Dresden</v>
          </cell>
        </row>
        <row r="79">
          <cell r="A79" t="str">
            <v>Sporthalle 51. Grundschule</v>
          </cell>
          <cell r="B79" t="str">
            <v xml:space="preserve">Rosa-Menzer-Straße 24 </v>
          </cell>
          <cell r="C79" t="str">
            <v>01309</v>
          </cell>
          <cell r="D79" t="str">
            <v>Dresden</v>
          </cell>
        </row>
        <row r="80">
          <cell r="A80" t="str">
            <v>Sporthalle 55. Oberschule</v>
          </cell>
          <cell r="B80" t="str">
            <v xml:space="preserve">Nöthnitzer Straße 6 </v>
          </cell>
          <cell r="C80" t="str">
            <v>01187</v>
          </cell>
          <cell r="D80" t="str">
            <v>Dresden</v>
          </cell>
        </row>
        <row r="81">
          <cell r="A81" t="str">
            <v>Sporthalle 56. Grundschule</v>
          </cell>
          <cell r="B81" t="str">
            <v xml:space="preserve">Böttgerstraße 11 </v>
          </cell>
          <cell r="C81" t="str">
            <v>01129</v>
          </cell>
          <cell r="D81" t="str">
            <v>Dresden</v>
          </cell>
        </row>
        <row r="82">
          <cell r="A82" t="str">
            <v>Sporthalle 56. Oberschule</v>
          </cell>
          <cell r="B82" t="str">
            <v xml:space="preserve">Aachener Straße 10 </v>
          </cell>
          <cell r="C82" t="str">
            <v>01129</v>
          </cell>
          <cell r="D82" t="str">
            <v>Dresden</v>
          </cell>
        </row>
        <row r="83">
          <cell r="A83" t="str">
            <v>Sporthalle 59. Grundschule</v>
          </cell>
          <cell r="B83" t="str">
            <v xml:space="preserve">Kurparkstraße 12 </v>
          </cell>
          <cell r="C83" t="str">
            <v>01324</v>
          </cell>
          <cell r="D83" t="str">
            <v>Dresden</v>
          </cell>
        </row>
        <row r="84">
          <cell r="A84" t="str">
            <v>Sporthalle 6. Grundschule</v>
          </cell>
          <cell r="B84" t="str">
            <v xml:space="preserve">Fetscherstraße 2 </v>
          </cell>
          <cell r="C84" t="str">
            <v>01307</v>
          </cell>
          <cell r="D84" t="str">
            <v>Dresden</v>
          </cell>
        </row>
        <row r="85">
          <cell r="A85" t="str">
            <v>Sporthalle 61. Grundschule</v>
          </cell>
          <cell r="B85" t="str">
            <v>Hutbergstraße 2</v>
          </cell>
          <cell r="C85" t="str">
            <v>01326</v>
          </cell>
          <cell r="D85" t="str">
            <v>Dresden</v>
          </cell>
        </row>
        <row r="86">
          <cell r="A86" t="str">
            <v>Sporthalle 62. Grundschule</v>
          </cell>
          <cell r="B86" t="str">
            <v xml:space="preserve">Pillnitzer Landstraße 38 </v>
          </cell>
          <cell r="C86" t="str">
            <v>01326</v>
          </cell>
          <cell r="D86" t="str">
            <v>Dresden</v>
          </cell>
        </row>
        <row r="87">
          <cell r="A87" t="str">
            <v>Sporthalle 62. Oberschule</v>
          </cell>
          <cell r="B87" t="str">
            <v xml:space="preserve">Fidelio-F.-Finke-Straße 15 </v>
          </cell>
          <cell r="C87" t="str">
            <v>01326</v>
          </cell>
          <cell r="D87" t="str">
            <v>Dresden</v>
          </cell>
        </row>
        <row r="88">
          <cell r="A88" t="str">
            <v>Sporthalle 63. Grundschule</v>
          </cell>
          <cell r="B88" t="str">
            <v xml:space="preserve">Wägnerstraße 24 </v>
          </cell>
          <cell r="C88" t="str">
            <v>01309</v>
          </cell>
          <cell r="D88" t="str">
            <v>Dresden</v>
          </cell>
        </row>
        <row r="89">
          <cell r="A89" t="str">
            <v>Sporthalle 64. Oberschule</v>
          </cell>
          <cell r="B89" t="str">
            <v xml:space="preserve">Linzer Straße 1 </v>
          </cell>
          <cell r="C89" t="str">
            <v>01279</v>
          </cell>
          <cell r="D89" t="str">
            <v>Dresden</v>
          </cell>
        </row>
        <row r="90">
          <cell r="A90" t="str">
            <v>Sporthalle 65. Grundschule</v>
          </cell>
          <cell r="B90" t="str">
            <v xml:space="preserve">Zschierener Straße 5 </v>
          </cell>
          <cell r="C90" t="str">
            <v>01259</v>
          </cell>
          <cell r="D90" t="str">
            <v>Dresden</v>
          </cell>
        </row>
        <row r="91">
          <cell r="A91" t="str">
            <v>Sporthalle 66. Oberschule</v>
          </cell>
          <cell r="B91" t="str">
            <v xml:space="preserve">Dieselstraße 55 </v>
          </cell>
          <cell r="C91" t="str">
            <v>01257</v>
          </cell>
          <cell r="D91" t="str">
            <v>Dresden</v>
          </cell>
        </row>
        <row r="92">
          <cell r="A92" t="str">
            <v>Sporthalle 68. Grundschule</v>
          </cell>
          <cell r="B92" t="str">
            <v xml:space="preserve">Heiligenbornstraße 15 </v>
          </cell>
          <cell r="C92" t="str">
            <v>01219</v>
          </cell>
          <cell r="D92" t="str">
            <v>Dresden</v>
          </cell>
        </row>
        <row r="93">
          <cell r="A93" t="str">
            <v>Sporthalle 70. Grundschule</v>
          </cell>
          <cell r="B93" t="str">
            <v xml:space="preserve">Südhöhe 36 </v>
          </cell>
          <cell r="C93" t="str">
            <v>01217</v>
          </cell>
          <cell r="D93" t="str">
            <v>Dresden</v>
          </cell>
        </row>
        <row r="94">
          <cell r="A94" t="str">
            <v>Sporthalle 71. Grundschule</v>
          </cell>
          <cell r="B94" t="str">
            <v xml:space="preserve">Franzweg 4 </v>
          </cell>
          <cell r="C94" t="str">
            <v>01217</v>
          </cell>
          <cell r="D94" t="str">
            <v>Dresden</v>
          </cell>
        </row>
        <row r="95">
          <cell r="A95" t="str">
            <v>Sporthalle 74. Grundschule Gompitz</v>
          </cell>
          <cell r="B95" t="str">
            <v xml:space="preserve">Ockerwitzer Allee 128 </v>
          </cell>
          <cell r="C95" t="str">
            <v>01156</v>
          </cell>
          <cell r="D95" t="str">
            <v>Dresden</v>
          </cell>
        </row>
        <row r="96">
          <cell r="A96" t="str">
            <v>Sporthalle 75. Grundschule</v>
          </cell>
          <cell r="B96" t="str">
            <v xml:space="preserve">Warthaer Straße 60 </v>
          </cell>
          <cell r="C96" t="str">
            <v>01157</v>
          </cell>
          <cell r="D96" t="str">
            <v>Dresden</v>
          </cell>
        </row>
        <row r="97">
          <cell r="A97" t="str">
            <v>Sporthalle 76. Grundschule</v>
          </cell>
          <cell r="B97" t="str">
            <v>Am Lehmberg 28 a</v>
          </cell>
          <cell r="C97" t="str">
            <v>01157</v>
          </cell>
          <cell r="D97" t="str">
            <v>Dresden</v>
          </cell>
        </row>
        <row r="98">
          <cell r="A98" t="str">
            <v>Sporthalle 76. Oberschule</v>
          </cell>
          <cell r="B98" t="str">
            <v xml:space="preserve">Merbitzer Straße 9 </v>
          </cell>
          <cell r="C98" t="str">
            <v>01157</v>
          </cell>
          <cell r="D98" t="str">
            <v>Dresden</v>
          </cell>
        </row>
        <row r="99">
          <cell r="A99" t="str">
            <v>Sporthalle 77. Grundschule</v>
          </cell>
          <cell r="B99" t="str">
            <v xml:space="preserve">Am Urnenfeld 27 </v>
          </cell>
          <cell r="C99" t="str">
            <v>01157</v>
          </cell>
          <cell r="D99" t="str">
            <v>Dresden</v>
          </cell>
        </row>
        <row r="100">
          <cell r="A100" t="str">
            <v>Sporthalle 8. Grundschule</v>
          </cell>
          <cell r="B100" t="str">
            <v xml:space="preserve">Konkordienstraße 12 </v>
          </cell>
          <cell r="C100" t="str">
            <v>01127</v>
          </cell>
          <cell r="D100" t="str">
            <v>Dresden</v>
          </cell>
        </row>
        <row r="101">
          <cell r="A101" t="str">
            <v>Sporthalle 80. Grundschule</v>
          </cell>
          <cell r="B101" t="str">
            <v xml:space="preserve">Oskar-Seyffert-Straße 3 </v>
          </cell>
          <cell r="C101" t="str">
            <v>01189</v>
          </cell>
          <cell r="D101" t="str">
            <v>Dresden</v>
          </cell>
        </row>
        <row r="102">
          <cell r="A102" t="str">
            <v>Sporthalle 81. Grundschule</v>
          </cell>
          <cell r="B102" t="str">
            <v xml:space="preserve">Robert-Weber-Straße 5 </v>
          </cell>
          <cell r="C102" t="str">
            <v>01187</v>
          </cell>
          <cell r="D102" t="str">
            <v>Dresden</v>
          </cell>
        </row>
        <row r="103">
          <cell r="A103" t="str">
            <v>Sporthalle 82. Grund- und Oberschule</v>
          </cell>
          <cell r="B103" t="str">
            <v xml:space="preserve">Gertrud-Caspari-Straße 9 </v>
          </cell>
          <cell r="C103" t="str">
            <v>01109</v>
          </cell>
          <cell r="D103" t="str">
            <v>Dresden</v>
          </cell>
        </row>
        <row r="104">
          <cell r="A104" t="str">
            <v>Sporthalle 84. Grundschule</v>
          </cell>
          <cell r="B104" t="str">
            <v xml:space="preserve">Heinrich-Tessenow-Weg 28 </v>
          </cell>
          <cell r="C104" t="str">
            <v>01109</v>
          </cell>
          <cell r="D104" t="str">
            <v>Dresden</v>
          </cell>
        </row>
        <row r="105">
          <cell r="A105" t="str">
            <v>Sporthalle 85. Grundschule</v>
          </cell>
          <cell r="B105" t="str">
            <v xml:space="preserve">Radeburger Straße 168 </v>
          </cell>
          <cell r="C105" t="str">
            <v>01109</v>
          </cell>
          <cell r="D105" t="str">
            <v>Dresden</v>
          </cell>
        </row>
        <row r="106">
          <cell r="A106" t="str">
            <v>Sporthalle 88. Grund- und Oberschule</v>
          </cell>
          <cell r="B106" t="str">
            <v xml:space="preserve">Dresdner Straße 50 </v>
          </cell>
          <cell r="C106" t="str">
            <v>01326</v>
          </cell>
          <cell r="D106" t="str">
            <v>Dresden</v>
          </cell>
        </row>
        <row r="107">
          <cell r="A107" t="str">
            <v>Sporthalle 89. Grundschule</v>
          </cell>
          <cell r="B107" t="str">
            <v xml:space="preserve">Sosaer Straße 10 </v>
          </cell>
          <cell r="C107" t="str">
            <v>01257</v>
          </cell>
          <cell r="D107" t="str">
            <v>Dresden</v>
          </cell>
        </row>
        <row r="108">
          <cell r="A108" t="str">
            <v>Sporthalle 9. Oberschule</v>
          </cell>
          <cell r="B108" t="str">
            <v xml:space="preserve">Lommatzscher Straße 121 </v>
          </cell>
          <cell r="C108" t="str">
            <v>01139</v>
          </cell>
          <cell r="D108" t="str">
            <v>Dresden</v>
          </cell>
        </row>
        <row r="109">
          <cell r="A109" t="str">
            <v>Sporthalle 90. Grundschule</v>
          </cell>
          <cell r="B109" t="str">
            <v xml:space="preserve">Kleinlugaer Straße 25 </v>
          </cell>
          <cell r="C109" t="str">
            <v>01259</v>
          </cell>
          <cell r="D109" t="str">
            <v>Dresden</v>
          </cell>
        </row>
        <row r="110">
          <cell r="A110" t="str">
            <v>Sporthalle 91. Grundschule</v>
          </cell>
          <cell r="B110" t="str">
            <v xml:space="preserve">Bernard-Shaw-Straße 11 </v>
          </cell>
          <cell r="C110" t="str">
            <v>01259</v>
          </cell>
          <cell r="D110" t="str">
            <v>Dresden</v>
          </cell>
        </row>
        <row r="111">
          <cell r="A111" t="str">
            <v>Sporthalle 92. Grundschule</v>
          </cell>
          <cell r="B111" t="str">
            <v xml:space="preserve">Großzschachwitzer Straße 29 </v>
          </cell>
          <cell r="C111" t="str">
            <v>01259</v>
          </cell>
          <cell r="D111" t="str">
            <v>Dresden</v>
          </cell>
        </row>
        <row r="112">
          <cell r="A112" t="str">
            <v>Sporthalle 93. Grundschule</v>
          </cell>
          <cell r="B112" t="str">
            <v>Dobritzer Weg 1</v>
          </cell>
          <cell r="C112" t="str">
            <v>01237</v>
          </cell>
          <cell r="D112" t="str">
            <v>Dresden</v>
          </cell>
        </row>
        <row r="113">
          <cell r="A113" t="str">
            <v>Sporthalle 95. Grundschule</v>
          </cell>
          <cell r="B113" t="str">
            <v xml:space="preserve">Donathstraße 10 </v>
          </cell>
          <cell r="C113" t="str">
            <v>01279</v>
          </cell>
          <cell r="D113" t="str">
            <v>Dresden</v>
          </cell>
        </row>
        <row r="114">
          <cell r="A114" t="str">
            <v>Sporthalle 96. Grundschule</v>
          </cell>
          <cell r="B114" t="str">
            <v xml:space="preserve">Liebstädter Straße 37 </v>
          </cell>
          <cell r="C114" t="str">
            <v>01277</v>
          </cell>
          <cell r="D114" t="str">
            <v>Dresden</v>
          </cell>
        </row>
        <row r="115">
          <cell r="A115" t="str">
            <v>Sporthalle Andreas-Schubert-Straße</v>
          </cell>
          <cell r="B115" t="str">
            <v xml:space="preserve">Andreas-Schubert-Straße 41 </v>
          </cell>
          <cell r="C115" t="str">
            <v>01069</v>
          </cell>
          <cell r="D115" t="str">
            <v>Dresden</v>
          </cell>
        </row>
        <row r="116">
          <cell r="A116" t="str">
            <v>Sporthalle AST 36. Oberschule</v>
          </cell>
          <cell r="B116" t="str">
            <v>Dahlienweg 19</v>
          </cell>
          <cell r="C116" t="str">
            <v>01159</v>
          </cell>
          <cell r="D116" t="str">
            <v>Dresden</v>
          </cell>
        </row>
        <row r="117">
          <cell r="A117" t="str">
            <v>Sporthalle AST BSZ für Wirtschaft "Prof. Dr.Zeigner"</v>
          </cell>
          <cell r="B117" t="str">
            <v>Bodenbacher Straße 154 a</v>
          </cell>
          <cell r="C117" t="str">
            <v>01277</v>
          </cell>
          <cell r="D117" t="str">
            <v>Dresden</v>
          </cell>
        </row>
        <row r="118">
          <cell r="A118" t="str">
            <v>Sporthalle AST des BSZ für Agrarwirtschaft und Ernährung</v>
          </cell>
          <cell r="B118" t="str">
            <v xml:space="preserve">Altroßthal 1 </v>
          </cell>
          <cell r="C118" t="str">
            <v>01169</v>
          </cell>
          <cell r="D118" t="str">
            <v>Dresden</v>
          </cell>
        </row>
        <row r="119">
          <cell r="A119" t="str">
            <v>Sporthalle AST des BSZ für Dienstleistung und Gestaltung</v>
          </cell>
          <cell r="B119" t="str">
            <v xml:space="preserve">Höckendorfer Weg 2 </v>
          </cell>
          <cell r="C119" t="str">
            <v>01189</v>
          </cell>
          <cell r="D119" t="str">
            <v>Dresden</v>
          </cell>
        </row>
        <row r="120">
          <cell r="A120" t="str">
            <v>Sporthalle August-Bebel-Straße</v>
          </cell>
          <cell r="B120" t="str">
            <v>August-Bebel-Straße 18</v>
          </cell>
          <cell r="C120" t="str">
            <v>01219</v>
          </cell>
          <cell r="D120" t="str">
            <v>Dresden</v>
          </cell>
        </row>
        <row r="121">
          <cell r="A121" t="str">
            <v>Sporthalle Bertolt-Brecht-Gymnasium</v>
          </cell>
          <cell r="B121" t="str">
            <v xml:space="preserve">Thomaestraße 60 </v>
          </cell>
          <cell r="C121" t="str">
            <v>01307</v>
          </cell>
          <cell r="D121" t="str">
            <v>Dresden</v>
          </cell>
        </row>
        <row r="122">
          <cell r="A122" t="str">
            <v>Sporthalle Berufsförderungswerk</v>
          </cell>
          <cell r="B122" t="str">
            <v xml:space="preserve">Hellerhofstraße 35 </v>
          </cell>
          <cell r="C122" t="str">
            <v>01129</v>
          </cell>
          <cell r="D122" t="str">
            <v>Dresden</v>
          </cell>
        </row>
        <row r="123">
          <cell r="A123" t="str">
            <v>Sporthalle BIP Kreativitätsschule</v>
          </cell>
          <cell r="B123" t="str">
            <v xml:space="preserve">Tiergartenstraße 18 </v>
          </cell>
          <cell r="C123" t="str">
            <v>01219</v>
          </cell>
          <cell r="D123" t="str">
            <v>Dresden</v>
          </cell>
        </row>
        <row r="124">
          <cell r="A124" t="str">
            <v>Sporthalle Boxberger Straße</v>
          </cell>
          <cell r="B124" t="str">
            <v xml:space="preserve">Boxberger Straße 1 </v>
          </cell>
          <cell r="C124" t="str">
            <v>01239</v>
          </cell>
          <cell r="D124" t="str">
            <v>Dresden</v>
          </cell>
        </row>
        <row r="125">
          <cell r="A125" t="str">
            <v>Sporthalle BSZ für Agrarwirtschaft und Ernährung</v>
          </cell>
          <cell r="B125" t="str">
            <v xml:space="preserve">Canalettostraße 8 </v>
          </cell>
          <cell r="C125" t="str">
            <v>01307</v>
          </cell>
          <cell r="D125" t="str">
            <v>Dresden</v>
          </cell>
        </row>
        <row r="126">
          <cell r="A126" t="str">
            <v>Sporthalle BSZ für Bau und Technik</v>
          </cell>
          <cell r="B126" t="str">
            <v xml:space="preserve">Güntzstraße 3 </v>
          </cell>
          <cell r="C126" t="str">
            <v>01069</v>
          </cell>
          <cell r="D126" t="str">
            <v>Dresden</v>
          </cell>
        </row>
        <row r="127">
          <cell r="A127" t="str">
            <v>Sporthalle BSZ für Dienstleistung und Gestaltung</v>
          </cell>
          <cell r="B127" t="str">
            <v xml:space="preserve">Chemnitzer Straße 83 </v>
          </cell>
          <cell r="C127" t="str">
            <v>01187</v>
          </cell>
          <cell r="D127" t="str">
            <v>Dresden</v>
          </cell>
        </row>
        <row r="128">
          <cell r="A128" t="str">
            <v>Sporthalle BSZ für Elektrotechnik</v>
          </cell>
          <cell r="B128" t="str">
            <v xml:space="preserve">Strehlener Platz 2 </v>
          </cell>
          <cell r="C128" t="str">
            <v>01219</v>
          </cell>
          <cell r="D128" t="str">
            <v>Dresden</v>
          </cell>
        </row>
        <row r="129">
          <cell r="A129" t="str">
            <v>Sporthalle BSZ für Gastgewerbe "Ernst Lößnitzer"</v>
          </cell>
          <cell r="B129" t="str">
            <v xml:space="preserve">Wachsbleichstraße 6 </v>
          </cell>
          <cell r="C129" t="str">
            <v>01067</v>
          </cell>
          <cell r="D129" t="str">
            <v>Dresden</v>
          </cell>
        </row>
        <row r="130">
          <cell r="A130" t="str">
            <v>Sporthalle BSZ für Technik "Gustav Anton Zeuner"</v>
          </cell>
          <cell r="B130" t="str">
            <v xml:space="preserve">Gerokstraße 22 </v>
          </cell>
          <cell r="C130" t="str">
            <v>01307</v>
          </cell>
          <cell r="D130" t="str">
            <v>Dresden</v>
          </cell>
        </row>
        <row r="131">
          <cell r="A131" t="str">
            <v>Sporthalle BSZ für Wirtschaft "Franz Ludwig Gehe"</v>
          </cell>
          <cell r="B131" t="str">
            <v xml:space="preserve">Berthelsdorfer Weg 2 </v>
          </cell>
          <cell r="C131" t="str">
            <v>01279</v>
          </cell>
          <cell r="D131" t="str">
            <v>Dresden</v>
          </cell>
        </row>
        <row r="132">
          <cell r="A132" t="str">
            <v>Sporthalle BSZ für Wirtschaft "Prof. Dr.Zeigner"</v>
          </cell>
          <cell r="B132" t="str">
            <v xml:space="preserve">Melanchthonstraße 9 </v>
          </cell>
          <cell r="C132" t="str">
            <v>01099</v>
          </cell>
          <cell r="D132" t="str">
            <v>Dresden</v>
          </cell>
        </row>
        <row r="133">
          <cell r="A133" t="str">
            <v>Sporthalle BSZ Gesundheit und Sozialwesen</v>
          </cell>
          <cell r="B133" t="str">
            <v>Döbelner Straße 6 a</v>
          </cell>
          <cell r="C133" t="str">
            <v>01129</v>
          </cell>
          <cell r="D133" t="str">
            <v>Dresden</v>
          </cell>
        </row>
        <row r="134">
          <cell r="A134" t="str">
            <v xml:space="preserve">Sporthalle Christliche Schule Dresden </v>
          </cell>
          <cell r="B134" t="str">
            <v xml:space="preserve">Rathener Straße 78 </v>
          </cell>
          <cell r="C134" t="str">
            <v>01259</v>
          </cell>
          <cell r="D134" t="str">
            <v>Dresden</v>
          </cell>
        </row>
        <row r="135">
          <cell r="A135" t="str">
            <v>Sporthalle Dinglingerschule</v>
          </cell>
          <cell r="B135" t="str">
            <v xml:space="preserve">Dinglingerstraße 4 </v>
          </cell>
          <cell r="C135" t="str">
            <v>01307</v>
          </cell>
          <cell r="D135" t="str">
            <v>Dresden</v>
          </cell>
        </row>
        <row r="136">
          <cell r="A136" t="str">
            <v>Sporthalle Dresdner Sportclub 1898 e.V.</v>
          </cell>
          <cell r="B136" t="str">
            <v xml:space="preserve">Magdeburger Straße 12 </v>
          </cell>
          <cell r="C136" t="str">
            <v>01067</v>
          </cell>
          <cell r="D136" t="str">
            <v>Dresden</v>
          </cell>
        </row>
        <row r="137">
          <cell r="A137" t="str">
            <v>Sporthalle ehem. 141. Mittelschule</v>
          </cell>
          <cell r="B137" t="str">
            <v xml:space="preserve">Ginsterstraße 1 </v>
          </cell>
          <cell r="C137" t="str">
            <v>01169</v>
          </cell>
          <cell r="D137" t="str">
            <v>Dresden</v>
          </cell>
        </row>
        <row r="138">
          <cell r="A138" t="str">
            <v>Sporthalle ehem. 72. Oberschule</v>
          </cell>
          <cell r="B138" t="str">
            <v xml:space="preserve">Kleinnaundorfer Straße 6 </v>
          </cell>
          <cell r="C138" t="str">
            <v>01189</v>
          </cell>
          <cell r="D138" t="str">
            <v>Dresden</v>
          </cell>
        </row>
        <row r="139">
          <cell r="A139" t="str">
            <v>Sporthalle ehem. 79. Mittelschule</v>
          </cell>
          <cell r="B139" t="str">
            <v xml:space="preserve">Urnenstraße 22 </v>
          </cell>
          <cell r="C139" t="str">
            <v>01257</v>
          </cell>
          <cell r="D139" t="str">
            <v>Dresden</v>
          </cell>
        </row>
        <row r="140">
          <cell r="A140" t="str">
            <v>Sporthalle ehem. 86. Mittelschule</v>
          </cell>
          <cell r="B140" t="str">
            <v xml:space="preserve">Alexander-Herzen-Straße 64 </v>
          </cell>
          <cell r="C140" t="str">
            <v>01109</v>
          </cell>
          <cell r="D140" t="str">
            <v>Dresden</v>
          </cell>
        </row>
        <row r="141">
          <cell r="A141" t="str">
            <v>Sporthalle ehem. 87. Grundschule</v>
          </cell>
          <cell r="B141" t="str">
            <v xml:space="preserve">Plantagenweg 3 </v>
          </cell>
          <cell r="C141" t="str">
            <v>01326</v>
          </cell>
          <cell r="D141" t="str">
            <v>Dresden</v>
          </cell>
        </row>
        <row r="142">
          <cell r="A142" t="str">
            <v>Sporthalle ehem. Grundschule Schullwitz</v>
          </cell>
          <cell r="B142" t="str">
            <v xml:space="preserve">Bühlauer Straße 25 </v>
          </cell>
          <cell r="C142" t="str">
            <v>01328</v>
          </cell>
          <cell r="D142" t="str">
            <v>Dresden</v>
          </cell>
        </row>
        <row r="143">
          <cell r="A143" t="str">
            <v>Sporthalle ehem. Schule zur Lernförderung</v>
          </cell>
          <cell r="B143" t="str">
            <v xml:space="preserve">Luboldtstraße 15 </v>
          </cell>
          <cell r="C143" t="str">
            <v>01324</v>
          </cell>
          <cell r="D143" t="str">
            <v>Dresden</v>
          </cell>
        </row>
        <row r="144">
          <cell r="A144" t="str">
            <v>Sporthalle Emerich-Ambros-Ufer</v>
          </cell>
          <cell r="B144" t="str">
            <v xml:space="preserve">Emerich-Ambros-Ufer 74 </v>
          </cell>
          <cell r="C144" t="str">
            <v>01159</v>
          </cell>
          <cell r="D144" t="str">
            <v>Dresden</v>
          </cell>
        </row>
        <row r="145">
          <cell r="A145" t="str">
            <v>Sporthalle Förderzentrum "Am Leutewitzer Park"</v>
          </cell>
          <cell r="B145" t="str">
            <v xml:space="preserve">Gottfried-Keller-Straße 40 </v>
          </cell>
          <cell r="C145" t="str">
            <v>01157</v>
          </cell>
          <cell r="D145" t="str">
            <v>Dresden</v>
          </cell>
        </row>
        <row r="146">
          <cell r="A146" t="str">
            <v>Sporthalle Förderzentrum für Körperbehinderte/Sprache</v>
          </cell>
          <cell r="B146" t="str">
            <v xml:space="preserve">Fischhausstraße 12 </v>
          </cell>
          <cell r="C146" t="str">
            <v>01099</v>
          </cell>
          <cell r="D146" t="str">
            <v>Dresden</v>
          </cell>
        </row>
        <row r="147">
          <cell r="A147" t="str">
            <v>Sporthalle Forsythienstraße (ehem. 142.GS)</v>
          </cell>
          <cell r="B147" t="str">
            <v xml:space="preserve">Forsythienstraße 24 </v>
          </cell>
          <cell r="C147" t="str">
            <v>01169</v>
          </cell>
          <cell r="D147" t="str">
            <v>Dresden</v>
          </cell>
        </row>
        <row r="148">
          <cell r="A148" t="str">
            <v>Sporthalle Freie Evangelische Schule Dresden</v>
          </cell>
          <cell r="B148" t="str">
            <v xml:space="preserve">Hausdorfer Straße 4 </v>
          </cell>
          <cell r="C148" t="str">
            <v>01277</v>
          </cell>
          <cell r="D148" t="str">
            <v>Dresden</v>
          </cell>
        </row>
        <row r="149">
          <cell r="A149" t="str">
            <v xml:space="preserve">Sporthalle Gerhard Grafe </v>
          </cell>
          <cell r="B149" t="str">
            <v>Weixdorfer Rathausplatz 2 a</v>
          </cell>
          <cell r="C149" t="str">
            <v>01108</v>
          </cell>
          <cell r="D149" t="str">
            <v>Dresden</v>
          </cell>
        </row>
        <row r="150">
          <cell r="A150" t="str">
            <v>Sporthalle Ginsterstraße (ehem. 140. GS)</v>
          </cell>
          <cell r="B150" t="str">
            <v xml:space="preserve">Ginsterstraße 3 </v>
          </cell>
          <cell r="C150" t="str">
            <v>01169</v>
          </cell>
          <cell r="D150" t="str">
            <v>Dresden</v>
          </cell>
        </row>
        <row r="151">
          <cell r="A151" t="str">
            <v>Sporthalle Grundschule Cossebaude</v>
          </cell>
          <cell r="B151" t="str">
            <v xml:space="preserve">Bahnhofstraße 5 </v>
          </cell>
          <cell r="C151" t="str">
            <v>01156</v>
          </cell>
          <cell r="D151" t="str">
            <v>Dresden</v>
          </cell>
        </row>
        <row r="152">
          <cell r="A152" t="str">
            <v>Sporthalle Grundschule Naußlitz</v>
          </cell>
          <cell r="B152" t="str">
            <v xml:space="preserve">Saalhausener Straße 61 </v>
          </cell>
          <cell r="C152" t="str">
            <v>01159</v>
          </cell>
          <cell r="D152" t="str">
            <v>Dresden</v>
          </cell>
        </row>
        <row r="153">
          <cell r="A153" t="str">
            <v>Sporthalle Grundschule Schönfeld</v>
          </cell>
          <cell r="B153" t="str">
            <v>Borsbergstraße 12 a</v>
          </cell>
          <cell r="C153" t="str">
            <v>01328</v>
          </cell>
          <cell r="D153" t="str">
            <v>Dresden</v>
          </cell>
        </row>
        <row r="154">
          <cell r="A154" t="str">
            <v>Sporthalle Gymnasium Bühlau</v>
          </cell>
          <cell r="B154" t="str">
            <v xml:space="preserve">Quohrener Straße 12 </v>
          </cell>
          <cell r="C154" t="str">
            <v>01324</v>
          </cell>
          <cell r="D154" t="str">
            <v>Dresden</v>
          </cell>
        </row>
        <row r="155">
          <cell r="A155" t="str">
            <v>Sporthalle Gymnasium Bürgerwiese</v>
          </cell>
          <cell r="B155" t="str">
            <v xml:space="preserve">Parkstraße 4 </v>
          </cell>
          <cell r="C155" t="str">
            <v>01069</v>
          </cell>
          <cell r="D155" t="str">
            <v>Dresden</v>
          </cell>
        </row>
        <row r="156">
          <cell r="A156" t="str">
            <v>Sporthalle Gymnasium Cotta</v>
          </cell>
          <cell r="B156" t="str">
            <v xml:space="preserve">Cossebauder Straße 35 </v>
          </cell>
          <cell r="C156" t="str">
            <v>01157</v>
          </cell>
          <cell r="D156" t="str">
            <v>Dresden</v>
          </cell>
        </row>
        <row r="157">
          <cell r="A157" t="str">
            <v>Sporthalle Gymnasium Dreikönigschule</v>
          </cell>
          <cell r="B157" t="str">
            <v xml:space="preserve">Alaunstraße 32 </v>
          </cell>
          <cell r="C157" t="str">
            <v>01099</v>
          </cell>
          <cell r="D157" t="str">
            <v>Dresden</v>
          </cell>
        </row>
        <row r="158">
          <cell r="A158" t="str">
            <v>Sporthalle Gymnasium Klotzsche</v>
          </cell>
          <cell r="B158" t="str">
            <v xml:space="preserve">Karl-Marx-Straße 44 </v>
          </cell>
          <cell r="C158" t="str">
            <v>01109</v>
          </cell>
          <cell r="D158" t="str">
            <v>Dresden</v>
          </cell>
        </row>
        <row r="159">
          <cell r="A159" t="str">
            <v>Sporthalle Gymnasium Pieschen und 145. Oberschule</v>
          </cell>
          <cell r="B159" t="str">
            <v xml:space="preserve">Gehestraße 10 </v>
          </cell>
          <cell r="C159" t="str">
            <v>01127</v>
          </cell>
          <cell r="D159" t="str">
            <v>Dresden</v>
          </cell>
        </row>
        <row r="160">
          <cell r="A160" t="str">
            <v>Sporthalle Gymnasium Tolkewitz</v>
          </cell>
          <cell r="B160" t="str">
            <v xml:space="preserve">Kipsdorfer Straße 160 </v>
          </cell>
          <cell r="C160" t="str">
            <v>01279</v>
          </cell>
          <cell r="D160" t="str">
            <v>Dresden</v>
          </cell>
        </row>
        <row r="161">
          <cell r="A161" t="str">
            <v>Sporthalle Hans-Erlwein-Gymnasium</v>
          </cell>
          <cell r="B161" t="str">
            <v xml:space="preserve">Hepkestraße 63 </v>
          </cell>
          <cell r="C161" t="str">
            <v>01277</v>
          </cell>
          <cell r="D161" t="str">
            <v>Dresden</v>
          </cell>
        </row>
        <row r="162">
          <cell r="A162" t="str">
            <v>Sporthalle HOGA</v>
          </cell>
          <cell r="B162" t="str">
            <v xml:space="preserve">Zamenhofstraße 61 </v>
          </cell>
          <cell r="C162" t="str">
            <v>01257</v>
          </cell>
          <cell r="D162" t="str">
            <v>Dresden</v>
          </cell>
        </row>
        <row r="163">
          <cell r="A163" t="str">
            <v>Sporthalle Internationale Schule</v>
          </cell>
          <cell r="B163" t="str">
            <v xml:space="preserve">Annenstraße 9 </v>
          </cell>
          <cell r="C163" t="str">
            <v>01067</v>
          </cell>
          <cell r="D163" t="str">
            <v>Dresden</v>
          </cell>
        </row>
        <row r="164">
          <cell r="A164" t="str">
            <v>Sporthalle Julius-Ambrosius-Hülße-Gymnasium</v>
          </cell>
          <cell r="B164" t="str">
            <v xml:space="preserve">Hülßestraße 16 </v>
          </cell>
          <cell r="C164" t="str">
            <v>01237</v>
          </cell>
          <cell r="D164" t="str">
            <v>Dresden</v>
          </cell>
        </row>
        <row r="165">
          <cell r="A165" t="str">
            <v>Sporthalle Karl-Liebknecht-Straße</v>
          </cell>
          <cell r="B165" t="str">
            <v xml:space="preserve">Karl-Liebknecht-Straße 53 </v>
          </cell>
          <cell r="C165" t="str">
            <v>01109</v>
          </cell>
          <cell r="D165" t="str">
            <v>Dresden</v>
          </cell>
        </row>
        <row r="166">
          <cell r="A166" t="str">
            <v>Sporthalle Klotzsche</v>
          </cell>
          <cell r="B166" t="str">
            <v xml:space="preserve">Zum Windkanal 14 </v>
          </cell>
          <cell r="C166" t="str">
            <v>01109</v>
          </cell>
          <cell r="D166" t="str">
            <v>Dresden</v>
          </cell>
        </row>
        <row r="167">
          <cell r="A167" t="str">
            <v>Sporthalle Kreuzgymnasium Dresden</v>
          </cell>
          <cell r="B167" t="str">
            <v xml:space="preserve">Dornblüthstraße 4 </v>
          </cell>
          <cell r="C167" t="str">
            <v>01277</v>
          </cell>
          <cell r="D167" t="str">
            <v>Dresden</v>
          </cell>
        </row>
        <row r="168">
          <cell r="A168" t="str">
            <v>Sporthalle Laborschule</v>
          </cell>
          <cell r="B168" t="str">
            <v xml:space="preserve">Espenstraße 3 </v>
          </cell>
          <cell r="C168" t="str">
            <v>01169</v>
          </cell>
          <cell r="D168" t="str">
            <v>Dresden</v>
          </cell>
        </row>
        <row r="169">
          <cell r="A169" t="str">
            <v>Sporthalle Landessportbund Sachsen</v>
          </cell>
          <cell r="B169" t="str">
            <v>Marienallee 14 b</v>
          </cell>
          <cell r="C169" t="str">
            <v>01099</v>
          </cell>
          <cell r="D169" t="str">
            <v>Dresden</v>
          </cell>
        </row>
        <row r="170">
          <cell r="A170" t="str">
            <v>Sporthalle Langebrück</v>
          </cell>
          <cell r="B170" t="str">
            <v>Dresdner Straße 36 a</v>
          </cell>
          <cell r="C170" t="str">
            <v>01465</v>
          </cell>
          <cell r="D170" t="str">
            <v>Dresden</v>
          </cell>
        </row>
        <row r="171">
          <cell r="A171" t="str">
            <v>Sporthalle Lessingstraße</v>
          </cell>
          <cell r="B171" t="str">
            <v xml:space="preserve">Lessingstraße 10 </v>
          </cell>
          <cell r="C171" t="str">
            <v>01099</v>
          </cell>
          <cell r="D171" t="str">
            <v>Dresden</v>
          </cell>
        </row>
        <row r="172">
          <cell r="A172" t="str">
            <v>Sporthalle Leutewitzer Ring</v>
          </cell>
          <cell r="B172" t="str">
            <v xml:space="preserve">Leutewitzer Ring 141 </v>
          </cell>
          <cell r="C172" t="str">
            <v>01169</v>
          </cell>
          <cell r="D172" t="str">
            <v>Dresden</v>
          </cell>
        </row>
        <row r="173">
          <cell r="A173" t="str">
            <v>Sporthalle Marie-Curie-Gymnasium</v>
          </cell>
          <cell r="B173" t="str">
            <v xml:space="preserve">Zirkusstraße 7 </v>
          </cell>
          <cell r="C173" t="str">
            <v>01069</v>
          </cell>
          <cell r="D173" t="str">
            <v>Dresden</v>
          </cell>
        </row>
        <row r="174">
          <cell r="A174" t="str">
            <v>Sporthalle Martin-Andersen-Nexö-Gymnasium</v>
          </cell>
          <cell r="B174" t="str">
            <v xml:space="preserve">Haydnstraße 49 </v>
          </cell>
          <cell r="C174" t="str">
            <v>01309</v>
          </cell>
          <cell r="D174" t="str">
            <v>Dresden</v>
          </cell>
        </row>
        <row r="175">
          <cell r="A175" t="str">
            <v>Sporthalle Montessorischule</v>
          </cell>
          <cell r="B175" t="str">
            <v xml:space="preserve">Glashütter Straße 10 </v>
          </cell>
          <cell r="C175" t="str">
            <v>01309</v>
          </cell>
          <cell r="D175" t="str">
            <v>Dresden</v>
          </cell>
        </row>
        <row r="176">
          <cell r="A176" t="str">
            <v>Sporthalle Nöthnitzer Straße</v>
          </cell>
          <cell r="B176" t="str">
            <v>Nöthnitzer Straße 60 a</v>
          </cell>
          <cell r="C176" t="str">
            <v>01187</v>
          </cell>
          <cell r="D176" t="str">
            <v>Dresden</v>
          </cell>
        </row>
        <row r="177">
          <cell r="A177" t="str">
            <v>Sporthalle Oberschule Cossebaude</v>
          </cell>
          <cell r="B177" t="str">
            <v xml:space="preserve">Erna-Berger-Straße 1 </v>
          </cell>
          <cell r="C177" t="str">
            <v>01156</v>
          </cell>
          <cell r="D177" t="str">
            <v>Dresden</v>
          </cell>
        </row>
        <row r="178">
          <cell r="A178" t="str">
            <v>Sporthalle Oberschule Pieschen</v>
          </cell>
          <cell r="B178" t="str">
            <v xml:space="preserve">Robert-Matzke-Straße 14 </v>
          </cell>
          <cell r="C178" t="str">
            <v>01127</v>
          </cell>
          <cell r="D178" t="str">
            <v>Dresden</v>
          </cell>
        </row>
        <row r="179">
          <cell r="A179" t="str">
            <v>Sporthalle Oberschule Weißig</v>
          </cell>
          <cell r="B179" t="str">
            <v xml:space="preserve">Gönnsdorfer Weg 1 </v>
          </cell>
          <cell r="C179" t="str">
            <v>01328</v>
          </cell>
          <cell r="D179" t="str">
            <v>Dresden</v>
          </cell>
        </row>
        <row r="180">
          <cell r="A180" t="str">
            <v>Sporthalle Oberschule Weixdorf</v>
          </cell>
          <cell r="B180" t="str">
            <v xml:space="preserve">Alte Dresdner Straße 22 </v>
          </cell>
          <cell r="C180" t="str">
            <v>01108</v>
          </cell>
          <cell r="D180" t="str">
            <v>Dresden</v>
          </cell>
        </row>
        <row r="181">
          <cell r="A181" t="str">
            <v>Sporthalle Oskar-Röder-Straße</v>
          </cell>
          <cell r="B181" t="str">
            <v>Oskar-Röder-Straße 4 a</v>
          </cell>
          <cell r="C181" t="str">
            <v>01237</v>
          </cell>
          <cell r="D181" t="str">
            <v>Dresden</v>
          </cell>
        </row>
        <row r="182">
          <cell r="A182" t="str">
            <v>Sporthalle Pestalozziplatz</v>
          </cell>
          <cell r="B182" t="str">
            <v xml:space="preserve">Pestalozziplatz 20 </v>
          </cell>
          <cell r="C182" t="str">
            <v>01127</v>
          </cell>
          <cell r="D182" t="str">
            <v>Dresden</v>
          </cell>
        </row>
        <row r="183">
          <cell r="A183" t="str">
            <v>Sporthalle Romain-Rolland-Gymnasium</v>
          </cell>
          <cell r="B183" t="str">
            <v xml:space="preserve">Weintraubenstraße 3 </v>
          </cell>
          <cell r="C183" t="str">
            <v>01099</v>
          </cell>
          <cell r="D183" t="str">
            <v>Dresden</v>
          </cell>
        </row>
        <row r="184">
          <cell r="A184" t="str">
            <v>Sporthalle Schule für Erziehungshilfe</v>
          </cell>
          <cell r="B184" t="str">
            <v xml:space="preserve">Karl-Laux-Straße 5 </v>
          </cell>
          <cell r="C184" t="str">
            <v>01219</v>
          </cell>
          <cell r="D184" t="str">
            <v>Dresden</v>
          </cell>
        </row>
        <row r="185">
          <cell r="A185" t="str">
            <v>Sporthalle Schule für Erziehungshilfe "Erich Kästner"</v>
          </cell>
          <cell r="B185" t="str">
            <v xml:space="preserve">Zinzendorfstraße 4 </v>
          </cell>
          <cell r="C185" t="str">
            <v>01069</v>
          </cell>
          <cell r="D185" t="str">
            <v>Dresden</v>
          </cell>
        </row>
        <row r="186">
          <cell r="A186" t="str">
            <v>Sporthalle Schule für geistig Behinderte "Astrid Lindgren"</v>
          </cell>
          <cell r="B186" t="str">
            <v xml:space="preserve">Lise-Meitner-Straße 22 </v>
          </cell>
          <cell r="C186" t="str">
            <v>01169</v>
          </cell>
          <cell r="D186" t="str">
            <v>Dresden</v>
          </cell>
        </row>
        <row r="187">
          <cell r="A187" t="str">
            <v>Sporthalle Schule zur Lernförderung "A.S.Makarenko"</v>
          </cell>
          <cell r="B187" t="str">
            <v xml:space="preserve">Leisniger Straße 76 </v>
          </cell>
          <cell r="C187" t="str">
            <v>01127</v>
          </cell>
          <cell r="D187" t="str">
            <v>Dresden</v>
          </cell>
        </row>
        <row r="188">
          <cell r="A188" t="str">
            <v>Sporthalle Schule zur Lernförderung "Albert Schweitzer"</v>
          </cell>
          <cell r="B188" t="str">
            <v xml:space="preserve">Georg-Palitzsch-Straße 40 </v>
          </cell>
          <cell r="C188" t="str">
            <v>01239</v>
          </cell>
          <cell r="D188" t="str">
            <v>Dresden</v>
          </cell>
        </row>
        <row r="189">
          <cell r="A189" t="str">
            <v>Sporthalle Schule zur Lernförderung "Am Landgraben"</v>
          </cell>
          <cell r="B189" t="str">
            <v xml:space="preserve">Pirnaer Landstraße 55 </v>
          </cell>
          <cell r="C189" t="str">
            <v>01237</v>
          </cell>
          <cell r="D189" t="str">
            <v>Dresden</v>
          </cell>
        </row>
        <row r="190">
          <cell r="A190" t="str">
            <v>Sporthalle Sportschulzentrum</v>
          </cell>
          <cell r="B190" t="str">
            <v>Messering 2 a</v>
          </cell>
          <cell r="C190" t="str">
            <v>01067</v>
          </cell>
          <cell r="D190" t="str">
            <v>Dresden</v>
          </cell>
        </row>
        <row r="191">
          <cell r="A191" t="str">
            <v>Sporthalle St. Benno-Gymnasium</v>
          </cell>
          <cell r="B191" t="str">
            <v xml:space="preserve">Pillnitzer Straße 39 </v>
          </cell>
          <cell r="C191" t="str">
            <v>01069</v>
          </cell>
          <cell r="D191" t="str">
            <v>Dresden</v>
          </cell>
        </row>
        <row r="192">
          <cell r="A192" t="str">
            <v>Sporthalle STO Erlweinstraße 6a</v>
          </cell>
          <cell r="B192" t="str">
            <v>Erlweinstraße 6 a</v>
          </cell>
          <cell r="C192" t="str">
            <v>01069</v>
          </cell>
          <cell r="D192" t="str">
            <v>Dresden</v>
          </cell>
        </row>
        <row r="193">
          <cell r="A193" t="str">
            <v>Sporthalle Terrassenufer (ehem. 18. GS)</v>
          </cell>
          <cell r="B193" t="str">
            <v xml:space="preserve">Terrassenufer 15 </v>
          </cell>
          <cell r="C193" t="str">
            <v>01069</v>
          </cell>
          <cell r="D193" t="str">
            <v>Dresden</v>
          </cell>
        </row>
        <row r="194">
          <cell r="A194" t="str">
            <v>Sporthalle Teutoburgstraße (ehem. 20.GS)</v>
          </cell>
          <cell r="B194" t="str">
            <v xml:space="preserve">Teutoburgstraße 15 </v>
          </cell>
          <cell r="C194" t="str">
            <v>01309</v>
          </cell>
          <cell r="D194" t="str">
            <v>Dresden</v>
          </cell>
        </row>
        <row r="195">
          <cell r="A195" t="str">
            <v>Sporthalle Thäterstraße (ehem. 42.GS)</v>
          </cell>
          <cell r="B195" t="str">
            <v xml:space="preserve">Mengsstraße 19 </v>
          </cell>
          <cell r="C195" t="str">
            <v>01139</v>
          </cell>
          <cell r="D195" t="str">
            <v>Dresden</v>
          </cell>
        </row>
        <row r="196">
          <cell r="A196" t="str">
            <v>Sporthalle Universitätsklinikum, Haus 25</v>
          </cell>
          <cell r="B196" t="str">
            <v xml:space="preserve">Fetscherstraße 74 </v>
          </cell>
          <cell r="C196" t="str">
            <v>01307</v>
          </cell>
          <cell r="D196" t="str">
            <v>Dresden</v>
          </cell>
        </row>
        <row r="197">
          <cell r="A197" t="str">
            <v>Sporthalle Universitätsschule</v>
          </cell>
          <cell r="B197" t="str">
            <v>Cämmerswalder Str. 41</v>
          </cell>
          <cell r="C197" t="str">
            <v>01189</v>
          </cell>
          <cell r="D197" t="str">
            <v>Dresden</v>
          </cell>
        </row>
        <row r="198">
          <cell r="A198" t="str">
            <v>Sporthalle Vitzthum-Gymnasium</v>
          </cell>
          <cell r="B198" t="str">
            <v xml:space="preserve">Paradiesstraße 35 </v>
          </cell>
          <cell r="C198" t="str">
            <v>01217</v>
          </cell>
          <cell r="D198" t="str">
            <v>Dresden</v>
          </cell>
        </row>
        <row r="199">
          <cell r="A199" t="str">
            <v>Sporthalle Walddorfschule</v>
          </cell>
          <cell r="B199" t="str">
            <v>Marienallee 5</v>
          </cell>
          <cell r="C199" t="str">
            <v>01099</v>
          </cell>
          <cell r="D199" t="str">
            <v>Dresden</v>
          </cell>
        </row>
        <row r="200">
          <cell r="A200" t="str">
            <v>Sporthalle Weberplatz</v>
          </cell>
          <cell r="B200" t="str">
            <v xml:space="preserve">Weberplatz 5 </v>
          </cell>
          <cell r="C200" t="str">
            <v>01217</v>
          </cell>
          <cell r="D200" t="str">
            <v>Dresden</v>
          </cell>
        </row>
        <row r="201">
          <cell r="A201" t="str">
            <v>Sportkomplex Jägerpark</v>
          </cell>
          <cell r="B201" t="str">
            <v xml:space="preserve">Jägerpark 12 </v>
          </cell>
          <cell r="C201" t="str">
            <v>01099</v>
          </cell>
          <cell r="D201" t="str">
            <v>Dresden</v>
          </cell>
        </row>
        <row r="202">
          <cell r="A202" t="str">
            <v>Sportpark Ostra</v>
          </cell>
          <cell r="B202" t="str">
            <v xml:space="preserve">Magdeburger Straße 10 </v>
          </cell>
          <cell r="C202" t="str">
            <v>01067</v>
          </cell>
          <cell r="D202" t="str">
            <v>Dresden</v>
          </cell>
        </row>
        <row r="203">
          <cell r="A203" t="str">
            <v>Sportplatz  129. Grundschule</v>
          </cell>
          <cell r="B203" t="str">
            <v xml:space="preserve">Otto-Dix-Ring 57 </v>
          </cell>
          <cell r="C203" t="str">
            <v>01219</v>
          </cell>
          <cell r="D203" t="str">
            <v>Dresden</v>
          </cell>
        </row>
        <row r="204">
          <cell r="A204" t="str">
            <v>Sportplatz "Am Dölzschgaben"</v>
          </cell>
          <cell r="B204" t="str">
            <v xml:space="preserve">Am Dölzschgraben 7 </v>
          </cell>
          <cell r="C204" t="str">
            <v>01187</v>
          </cell>
          <cell r="D204" t="str">
            <v>Dresden</v>
          </cell>
        </row>
        <row r="205">
          <cell r="A205" t="str">
            <v>Sportplatz "Am Leutewitzer Park"</v>
          </cell>
          <cell r="B205" t="str">
            <v>Steinbacher Straße 56 a</v>
          </cell>
          <cell r="C205" t="str">
            <v>01157</v>
          </cell>
          <cell r="D205" t="str">
            <v>Dresden</v>
          </cell>
        </row>
        <row r="206">
          <cell r="A206" t="str">
            <v>Sportplatz 101. Oberschule</v>
          </cell>
          <cell r="B206" t="str">
            <v xml:space="preserve">Pfotenhauerstraße 42 </v>
          </cell>
          <cell r="C206" t="str">
            <v>01307</v>
          </cell>
          <cell r="D206" t="str">
            <v>Dresden</v>
          </cell>
        </row>
        <row r="207">
          <cell r="A207" t="str">
            <v>Sportplatz 107. Oberschule</v>
          </cell>
          <cell r="B207" t="str">
            <v xml:space="preserve">Hepkestraße 28 </v>
          </cell>
          <cell r="C207" t="str">
            <v>01309</v>
          </cell>
          <cell r="D207" t="str">
            <v>Dresden</v>
          </cell>
        </row>
        <row r="208">
          <cell r="A208" t="str">
            <v>Sportplatz 113. Grundschule</v>
          </cell>
          <cell r="B208" t="str">
            <v xml:space="preserve">Georg-Nerlich-Straße 1 </v>
          </cell>
          <cell r="C208" t="str">
            <v>01307</v>
          </cell>
          <cell r="D208" t="str">
            <v>Dresden</v>
          </cell>
        </row>
        <row r="209">
          <cell r="A209" t="str">
            <v>Sportplatz 120. Grundschule</v>
          </cell>
          <cell r="B209" t="str">
            <v xml:space="preserve">Trattendorfer Straße 1 </v>
          </cell>
          <cell r="C209" t="str">
            <v>01239</v>
          </cell>
          <cell r="D209" t="str">
            <v>Dresden</v>
          </cell>
        </row>
        <row r="210">
          <cell r="A210" t="str">
            <v>Sportplatz 121. Oberschule</v>
          </cell>
          <cell r="B210" t="str">
            <v xml:space="preserve">Gamigstraße 28 </v>
          </cell>
          <cell r="C210" t="str">
            <v>01239</v>
          </cell>
          <cell r="D210" t="str">
            <v>Dresden</v>
          </cell>
        </row>
        <row r="211">
          <cell r="A211" t="str">
            <v>Sportplatz 135. Grundschule</v>
          </cell>
          <cell r="B211" t="str">
            <v xml:space="preserve">Amalie-Dietrich-Platz 10 </v>
          </cell>
          <cell r="C211" t="str">
            <v>01169</v>
          </cell>
          <cell r="D211" t="str">
            <v>Dresden</v>
          </cell>
        </row>
        <row r="212">
          <cell r="A212" t="str">
            <v>Sportplatz 15. Grundschule</v>
          </cell>
          <cell r="B212" t="str">
            <v xml:space="preserve">Seifhennersdorfer Straße 10 </v>
          </cell>
          <cell r="C212" t="str">
            <v>01099</v>
          </cell>
          <cell r="D212" t="str">
            <v>Dresden</v>
          </cell>
        </row>
        <row r="213">
          <cell r="A213" t="str">
            <v>Sportplatz 19. Grundschule</v>
          </cell>
          <cell r="B213" t="str">
            <v xml:space="preserve">Am Jägerpark 5 </v>
          </cell>
          <cell r="C213" t="str">
            <v>01099</v>
          </cell>
          <cell r="D213" t="str">
            <v>Dresden</v>
          </cell>
        </row>
        <row r="214">
          <cell r="A214" t="str">
            <v>Sportplatz 30. Grundschule</v>
          </cell>
          <cell r="B214" t="str">
            <v xml:space="preserve">Hechtstraße 55 </v>
          </cell>
          <cell r="C214" t="str">
            <v>01097</v>
          </cell>
          <cell r="D214" t="str">
            <v>Dresden</v>
          </cell>
        </row>
        <row r="215">
          <cell r="A215" t="str">
            <v>Sportplatz 46. Oberschule</v>
          </cell>
          <cell r="B215" t="str">
            <v xml:space="preserve">Leubnitzer Straße 14 </v>
          </cell>
          <cell r="C215" t="str">
            <v>01069</v>
          </cell>
          <cell r="D215" t="str">
            <v>Dresden</v>
          </cell>
        </row>
        <row r="216">
          <cell r="A216" t="str">
            <v>Sportplatz 62. Oberschule</v>
          </cell>
          <cell r="B216" t="str">
            <v xml:space="preserve">Fidelio-F.-Finke-Straße 15 </v>
          </cell>
          <cell r="C216" t="str">
            <v>01326</v>
          </cell>
          <cell r="D216" t="str">
            <v>Dresden</v>
          </cell>
        </row>
        <row r="217">
          <cell r="A217" t="str">
            <v>Sportplatz 63. Grundschule</v>
          </cell>
          <cell r="B217" t="str">
            <v xml:space="preserve">Wägnerstraße 24 </v>
          </cell>
          <cell r="C217" t="str">
            <v>01309</v>
          </cell>
          <cell r="D217" t="str">
            <v>Dresden</v>
          </cell>
        </row>
        <row r="218">
          <cell r="A218" t="str">
            <v>Sportplatz 66. Oberschule</v>
          </cell>
          <cell r="B218" t="str">
            <v xml:space="preserve">Dieselstraße 55 </v>
          </cell>
          <cell r="C218" t="str">
            <v>01257</v>
          </cell>
          <cell r="D218" t="str">
            <v>Dresden</v>
          </cell>
        </row>
        <row r="219">
          <cell r="A219" t="str">
            <v>Sportplatz 77. Grundschule</v>
          </cell>
          <cell r="B219" t="str">
            <v xml:space="preserve">Am Urnenfeld 27 </v>
          </cell>
          <cell r="C219" t="str">
            <v>01157</v>
          </cell>
          <cell r="D219" t="str">
            <v>Dresden</v>
          </cell>
        </row>
        <row r="220">
          <cell r="A220" t="str">
            <v>Sportplatz 81. Grundschule</v>
          </cell>
          <cell r="B220" t="str">
            <v xml:space="preserve">Robert-Weber-Straße 5 </v>
          </cell>
          <cell r="C220" t="str">
            <v>01187</v>
          </cell>
          <cell r="D220" t="str">
            <v>Dresden</v>
          </cell>
        </row>
        <row r="221">
          <cell r="A221" t="str">
            <v>Sportplatz 9. Oberschule</v>
          </cell>
          <cell r="B221" t="str">
            <v xml:space="preserve">Lommatzscher Straße 121 </v>
          </cell>
          <cell r="C221" t="str">
            <v>01139</v>
          </cell>
          <cell r="D221" t="str">
            <v>Dresden</v>
          </cell>
        </row>
        <row r="222">
          <cell r="A222" t="str">
            <v>Sportplatz Aachener Straße</v>
          </cell>
          <cell r="B222" t="str">
            <v>Aachener Straße 19 a</v>
          </cell>
          <cell r="C222" t="str">
            <v>01129</v>
          </cell>
          <cell r="D222" t="str">
            <v>Dresden</v>
          </cell>
        </row>
        <row r="223">
          <cell r="A223" t="str">
            <v>Sportplatz am Gemeindezentrum Gompitz</v>
          </cell>
          <cell r="B223" t="str">
            <v>Altnossener Straße 46 a</v>
          </cell>
          <cell r="C223" t="str">
            <v>01156</v>
          </cell>
          <cell r="D223" t="str">
            <v>Dresden</v>
          </cell>
        </row>
        <row r="224">
          <cell r="A224" t="str">
            <v>Sportplatz Bärensteiner Straße</v>
          </cell>
          <cell r="B224" t="str">
            <v xml:space="preserve">Bärensteiner Straße 33 </v>
          </cell>
          <cell r="C224" t="str">
            <v>01277</v>
          </cell>
          <cell r="D224" t="str">
            <v>Dresden</v>
          </cell>
        </row>
        <row r="225">
          <cell r="A225" t="str">
            <v>Sportplatz Bärnsdorfer Straße</v>
          </cell>
          <cell r="B225" t="str">
            <v xml:space="preserve">Bärnsdorfer Straße 2 </v>
          </cell>
          <cell r="C225" t="str">
            <v>01097</v>
          </cell>
          <cell r="D225" t="str">
            <v>Dresden</v>
          </cell>
        </row>
        <row r="226">
          <cell r="A226" t="str">
            <v>Sportplatz Bertolt-Brecht-Gymnasium</v>
          </cell>
          <cell r="B226" t="str">
            <v>Thomaestraße</v>
          </cell>
          <cell r="C226" t="str">
            <v>01307</v>
          </cell>
          <cell r="D226" t="str">
            <v>Dresden</v>
          </cell>
        </row>
        <row r="227">
          <cell r="A227" t="str">
            <v>Sportplatz BIP Kreativitätsschule</v>
          </cell>
          <cell r="B227" t="str">
            <v xml:space="preserve">Tiergartenstraße 18 </v>
          </cell>
          <cell r="C227" t="str">
            <v>01219</v>
          </cell>
          <cell r="D227" t="str">
            <v>Dresden</v>
          </cell>
        </row>
        <row r="228">
          <cell r="A228" t="str">
            <v>Sportplatz Boxberger Straße</v>
          </cell>
          <cell r="B228" t="str">
            <v xml:space="preserve">Boxberger Straße 1 </v>
          </cell>
          <cell r="C228" t="str">
            <v>01239</v>
          </cell>
          <cell r="D228" t="str">
            <v>Dresden</v>
          </cell>
        </row>
        <row r="229">
          <cell r="A229" t="str">
            <v>Sportplatz BSZ Gesundheit und Sozialwesen</v>
          </cell>
          <cell r="B229" t="str">
            <v xml:space="preserve">Döbelner Straße 8 </v>
          </cell>
          <cell r="C229" t="str">
            <v>01129</v>
          </cell>
          <cell r="D229" t="str">
            <v>Dresden</v>
          </cell>
        </row>
        <row r="230">
          <cell r="A230" t="str">
            <v xml:space="preserve">Sportplatz Christliche Schule Dresden </v>
          </cell>
          <cell r="B230" t="str">
            <v xml:space="preserve">Rathener Straße 78 </v>
          </cell>
          <cell r="C230" t="str">
            <v>01259</v>
          </cell>
          <cell r="D230" t="str">
            <v>Dresden</v>
          </cell>
        </row>
        <row r="231">
          <cell r="A231" t="str">
            <v>Sportplatz Cossebaude</v>
          </cell>
          <cell r="B231" t="str">
            <v xml:space="preserve">Gohliser Weg 16 </v>
          </cell>
          <cell r="C231" t="str">
            <v>01156</v>
          </cell>
          <cell r="D231" t="str">
            <v>Dresden</v>
          </cell>
        </row>
        <row r="232">
          <cell r="A232" t="str">
            <v>Sportplatz Dobritz</v>
          </cell>
          <cell r="B232" t="str">
            <v xml:space="preserve">Breitscheidstraße 86 </v>
          </cell>
          <cell r="C232" t="str">
            <v>01237</v>
          </cell>
          <cell r="D232" t="str">
            <v>Dresden</v>
          </cell>
        </row>
        <row r="233">
          <cell r="A233" t="str">
            <v>Sportplatz Dohnaer Straße</v>
          </cell>
          <cell r="B233" t="str">
            <v xml:space="preserve">Dohnaer Straße 154 </v>
          </cell>
          <cell r="C233" t="str">
            <v>01239</v>
          </cell>
          <cell r="D233" t="str">
            <v>Dresden</v>
          </cell>
        </row>
        <row r="234">
          <cell r="A234" t="str">
            <v>Sportplatz Eibenstocker Straße</v>
          </cell>
          <cell r="B234" t="str">
            <v xml:space="preserve">Eibenstocker Straße 1 </v>
          </cell>
          <cell r="C234" t="str">
            <v>01309</v>
          </cell>
          <cell r="D234" t="str">
            <v>Dresden</v>
          </cell>
        </row>
        <row r="235">
          <cell r="A235" t="str">
            <v>Sportplatz Eisenberger Straße</v>
          </cell>
          <cell r="B235" t="str">
            <v>Eisenberger Straße 1 a</v>
          </cell>
          <cell r="C235" t="str">
            <v>01127</v>
          </cell>
          <cell r="D235" t="str">
            <v>Dresden</v>
          </cell>
        </row>
        <row r="236">
          <cell r="A236" t="str">
            <v>Sportplatz Grundschule Langebrück</v>
          </cell>
          <cell r="B236" t="str">
            <v xml:space="preserve">Friedrich-Wolf-Straße 7 </v>
          </cell>
          <cell r="C236" t="str">
            <v>01465</v>
          </cell>
          <cell r="D236" t="str">
            <v>Dresden</v>
          </cell>
        </row>
        <row r="237">
          <cell r="A237" t="str">
            <v>Sportplatz Gymnasium Plauen</v>
          </cell>
          <cell r="B237" t="str">
            <v xml:space="preserve">Kantstraße 2 </v>
          </cell>
          <cell r="C237" t="str">
            <v>01187</v>
          </cell>
          <cell r="D237" t="str">
            <v>Dresden</v>
          </cell>
        </row>
        <row r="238">
          <cell r="A238" t="str">
            <v>Sportplatz Hebbelstraße</v>
          </cell>
          <cell r="B238" t="str">
            <v xml:space="preserve">Hebbelstraße 23 </v>
          </cell>
          <cell r="C238" t="str">
            <v>01157</v>
          </cell>
          <cell r="D238" t="str">
            <v>Dresden</v>
          </cell>
        </row>
        <row r="239">
          <cell r="A239" t="str">
            <v>Sportplatz Karl-Liebknecht-Straße</v>
          </cell>
          <cell r="B239" t="str">
            <v xml:space="preserve">Karl-Liebknecht-Straße 53 </v>
          </cell>
          <cell r="C239" t="str">
            <v>01109</v>
          </cell>
          <cell r="D239" t="str">
            <v>Dresden</v>
          </cell>
        </row>
        <row r="240">
          <cell r="A240" t="str">
            <v>Sportplatz Karlsruher Straße</v>
          </cell>
          <cell r="B240" t="str">
            <v>Karlsruher Str. 77</v>
          </cell>
          <cell r="C240" t="str">
            <v>01189</v>
          </cell>
          <cell r="D240" t="str">
            <v>Dresden</v>
          </cell>
        </row>
        <row r="241">
          <cell r="A241" t="str">
            <v>Sportplatz Käthe-Kollwitz-Ufer</v>
          </cell>
          <cell r="B241" t="str">
            <v>Käthe-Kollwitz-Ufer 19 b</v>
          </cell>
          <cell r="C241" t="str">
            <v>01307</v>
          </cell>
          <cell r="D241" t="str">
            <v>Dresden</v>
          </cell>
        </row>
        <row r="242">
          <cell r="A242" t="str">
            <v>Sportplatz Klotzscher Hauptstraße</v>
          </cell>
          <cell r="B242" t="str">
            <v>Klotzscher Hauptstraße 29 f</v>
          </cell>
          <cell r="C242" t="str">
            <v>01109</v>
          </cell>
          <cell r="D242" t="str">
            <v>Dresden</v>
          </cell>
        </row>
        <row r="243">
          <cell r="A243" t="str">
            <v>Sportplatz Liebstädter Straße</v>
          </cell>
          <cell r="B243" t="str">
            <v xml:space="preserve">Liebstädter Straße 15 </v>
          </cell>
          <cell r="C243" t="str">
            <v>01277</v>
          </cell>
          <cell r="D243" t="str">
            <v>Dresden</v>
          </cell>
        </row>
        <row r="244">
          <cell r="A244" t="str">
            <v>Sportplatz Lockwitzgrund</v>
          </cell>
          <cell r="B244" t="str">
            <v xml:space="preserve">Lockwitzgrund 20 </v>
          </cell>
          <cell r="C244" t="str">
            <v>01257</v>
          </cell>
          <cell r="D244" t="str">
            <v>Dresden</v>
          </cell>
        </row>
        <row r="245">
          <cell r="A245" t="str">
            <v>Sportplatz Loschwitz</v>
          </cell>
          <cell r="B245" t="str">
            <v xml:space="preserve">Friedrich-Wieck-Straße 32 </v>
          </cell>
          <cell r="C245" t="str">
            <v>01326</v>
          </cell>
          <cell r="D245" t="str">
            <v>Dresden</v>
          </cell>
        </row>
        <row r="246">
          <cell r="A246" t="str">
            <v>Sportplatz Ludwig-Kossuth-Straße</v>
          </cell>
          <cell r="B246" t="str">
            <v>Ludwig-Kossuth-Straße 34 a</v>
          </cell>
          <cell r="C246" t="str">
            <v>01109</v>
          </cell>
          <cell r="D246" t="str">
            <v>Dresden</v>
          </cell>
        </row>
        <row r="247">
          <cell r="A247" t="str">
            <v>Sportplatz Malterstraße</v>
          </cell>
          <cell r="B247" t="str">
            <v xml:space="preserve">Malterstraße 18 </v>
          </cell>
          <cell r="C247" t="str">
            <v>01159</v>
          </cell>
          <cell r="D247" t="str">
            <v>Dresden</v>
          </cell>
        </row>
        <row r="248">
          <cell r="A248" t="str">
            <v>Sportplatz Meschwitzstraße</v>
          </cell>
          <cell r="B248" t="str">
            <v xml:space="preserve">Meschwitzstraße 10 </v>
          </cell>
          <cell r="C248" t="str">
            <v>01099</v>
          </cell>
          <cell r="D248" t="str">
            <v>Dresden</v>
          </cell>
        </row>
        <row r="249">
          <cell r="A249" t="str">
            <v>Sportplatz Nachtflügelweg</v>
          </cell>
          <cell r="B249" t="str">
            <v xml:space="preserve">Nachtflügelweg 36 </v>
          </cell>
          <cell r="C249" t="str">
            <v>01324</v>
          </cell>
          <cell r="D249" t="str">
            <v>Dresden</v>
          </cell>
        </row>
        <row r="250">
          <cell r="A250" t="str">
            <v>Sportplatz Narzissenweg</v>
          </cell>
          <cell r="B250" t="str">
            <v xml:space="preserve">Narzissenweg 9 </v>
          </cell>
          <cell r="C250" t="str">
            <v>01259</v>
          </cell>
          <cell r="D250" t="str">
            <v>Dresden</v>
          </cell>
        </row>
        <row r="251">
          <cell r="A251" t="str">
            <v>Sportplatz Neuländer Straße</v>
          </cell>
          <cell r="B251" t="str">
            <v xml:space="preserve">Neuländer Straße 60 </v>
          </cell>
          <cell r="C251" t="str">
            <v>01129</v>
          </cell>
          <cell r="D251" t="str">
            <v>Dresden</v>
          </cell>
        </row>
        <row r="252">
          <cell r="A252" t="str">
            <v>Sportplatz Nickern Wittgensdorfer Straße</v>
          </cell>
          <cell r="B252" t="str">
            <v xml:space="preserve">Wittgensdorfer Straße 30 </v>
          </cell>
          <cell r="C252" t="str">
            <v>01257</v>
          </cell>
          <cell r="D252" t="str">
            <v>Dresden</v>
          </cell>
        </row>
        <row r="253">
          <cell r="A253" t="str">
            <v>Sportplatz Oberpoyritz</v>
          </cell>
          <cell r="B253" t="str">
            <v xml:space="preserve">An der Schmiede 10 </v>
          </cell>
          <cell r="C253" t="str">
            <v>01326</v>
          </cell>
          <cell r="D253" t="str">
            <v>Dresden</v>
          </cell>
        </row>
        <row r="254">
          <cell r="A254" t="str">
            <v>Sportplatz Oskar-Röder-Straße</v>
          </cell>
          <cell r="B254" t="str">
            <v>Oskar-Röder-Straße 4 a</v>
          </cell>
          <cell r="C254" t="str">
            <v>01237</v>
          </cell>
          <cell r="D254" t="str">
            <v>Dresden</v>
          </cell>
        </row>
        <row r="255">
          <cell r="A255" t="str">
            <v>Sportplatz Pestalozzi-Gymnasium</v>
          </cell>
          <cell r="B255" t="str">
            <v xml:space="preserve">Pestalozziplatz 22 </v>
          </cell>
          <cell r="C255" t="str">
            <v>01127</v>
          </cell>
          <cell r="D255" t="str">
            <v>Dresden</v>
          </cell>
        </row>
        <row r="256">
          <cell r="A256" t="str">
            <v>Sportplatz Pfotenhauerstraße</v>
          </cell>
          <cell r="B256" t="str">
            <v xml:space="preserve">Pfotenhauerstraße 79 </v>
          </cell>
          <cell r="C256" t="str">
            <v>01307</v>
          </cell>
          <cell r="D256" t="str">
            <v>Dresden</v>
          </cell>
        </row>
        <row r="257">
          <cell r="A257" t="str">
            <v>Sportplatz Pillnitzer Landstraße 94</v>
          </cell>
          <cell r="B257" t="str">
            <v xml:space="preserve">Pillnitzer Landstraße 94 </v>
          </cell>
          <cell r="C257" t="str">
            <v>01326</v>
          </cell>
          <cell r="D257" t="str">
            <v>Dresden</v>
          </cell>
        </row>
        <row r="258">
          <cell r="A258" t="str">
            <v>Sportplatz Pirnaer Landstraße 121 b</v>
          </cell>
          <cell r="B258" t="str">
            <v>Pirnaer Landstraße 121 b</v>
          </cell>
          <cell r="C258" t="str">
            <v>01257</v>
          </cell>
          <cell r="D258" t="str">
            <v>Dresden</v>
          </cell>
        </row>
        <row r="259">
          <cell r="A259" t="str">
            <v>Sportplatz Pirnaer Landstraße 267</v>
          </cell>
          <cell r="B259" t="str">
            <v xml:space="preserve">Pirnaer Landstraße 267 </v>
          </cell>
          <cell r="C259" t="str">
            <v>01259</v>
          </cell>
          <cell r="D259" t="str">
            <v>Dresden</v>
          </cell>
        </row>
        <row r="260">
          <cell r="A260" t="str">
            <v>Sportplatz Saalhausener Straße</v>
          </cell>
          <cell r="B260" t="str">
            <v xml:space="preserve">Williamstraße 12 </v>
          </cell>
          <cell r="C260" t="str">
            <v>01159</v>
          </cell>
          <cell r="D260" t="str">
            <v>Dresden</v>
          </cell>
        </row>
        <row r="261">
          <cell r="A261" t="str">
            <v>Sportplatz Salzburger Straße</v>
          </cell>
          <cell r="B261" t="str">
            <v xml:space="preserve">Salzburger Straße 141 </v>
          </cell>
          <cell r="C261" t="str">
            <v>01237</v>
          </cell>
          <cell r="D261" t="str">
            <v>Dresden</v>
          </cell>
        </row>
        <row r="262">
          <cell r="A262" t="str">
            <v>Sportplatz Schule für Erziehungshilfe "Erich Kästner"</v>
          </cell>
          <cell r="B262" t="str">
            <v xml:space="preserve">Zinzendorfstraße 4 </v>
          </cell>
          <cell r="C262" t="str">
            <v>01069</v>
          </cell>
          <cell r="D262" t="str">
            <v>Dresden</v>
          </cell>
        </row>
        <row r="263">
          <cell r="A263" t="str">
            <v>Sportplatz Steirische Straße</v>
          </cell>
          <cell r="B263" t="str">
            <v xml:space="preserve">Steirische Straße 1 </v>
          </cell>
          <cell r="C263" t="str">
            <v>01279</v>
          </cell>
          <cell r="D263" t="str">
            <v>Dresden</v>
          </cell>
        </row>
        <row r="264">
          <cell r="A264" t="str">
            <v>Sportplatz Stuttgarter Straße</v>
          </cell>
          <cell r="B264" t="str">
            <v xml:space="preserve">Stuttgarter Straße 41 </v>
          </cell>
          <cell r="C264" t="str">
            <v>01189</v>
          </cell>
          <cell r="D264" t="str">
            <v>Dresden</v>
          </cell>
        </row>
        <row r="265">
          <cell r="A265" t="str">
            <v>Sportplatz Tolkewitzer Straße</v>
          </cell>
          <cell r="B265" t="str">
            <v xml:space="preserve">Tolkewitzer Straße 61 </v>
          </cell>
          <cell r="C265" t="str">
            <v>01277</v>
          </cell>
          <cell r="D265" t="str">
            <v>Dresden</v>
          </cell>
        </row>
        <row r="266">
          <cell r="A266" t="str">
            <v>Sportplatz Weixdorf</v>
          </cell>
          <cell r="B266" t="str">
            <v xml:space="preserve">Zum Sportplatz 4 </v>
          </cell>
          <cell r="C266" t="str">
            <v>01108</v>
          </cell>
          <cell r="D266" t="str">
            <v>Dresden</v>
          </cell>
        </row>
        <row r="267">
          <cell r="A267" t="str">
            <v>Sportplatz Wurzener Straße</v>
          </cell>
          <cell r="B267" t="str">
            <v xml:space="preserve">Wurzener Straße 20 </v>
          </cell>
          <cell r="C267" t="str">
            <v>01127</v>
          </cell>
          <cell r="D267" t="str">
            <v>Dresden</v>
          </cell>
        </row>
        <row r="268">
          <cell r="A268" t="str">
            <v>Sportplatz Zum Windkanal</v>
          </cell>
          <cell r="B268" t="str">
            <v xml:space="preserve">Zum Windkanal 14 </v>
          </cell>
          <cell r="C268" t="str">
            <v>01109</v>
          </cell>
          <cell r="D268" t="str">
            <v>Dresden</v>
          </cell>
        </row>
        <row r="269">
          <cell r="A269" t="str">
            <v>Sportraum BSZ Gastgewerbe</v>
          </cell>
          <cell r="B269" t="str">
            <v xml:space="preserve">Ehrlichstraße 1 </v>
          </cell>
          <cell r="C269" t="str">
            <v>01067</v>
          </cell>
          <cell r="D269" t="str">
            <v>Dresden</v>
          </cell>
        </row>
        <row r="270">
          <cell r="A270" t="str">
            <v>Sportzentrum Blasewitz</v>
          </cell>
          <cell r="B270" t="str">
            <v xml:space="preserve">Oehmestraße 1 </v>
          </cell>
          <cell r="C270" t="str">
            <v>01277</v>
          </cell>
          <cell r="D270" t="str">
            <v>Dresden</v>
          </cell>
        </row>
        <row r="271">
          <cell r="A271" t="str">
            <v>SPORTZENTRUM Hochland e.V.</v>
          </cell>
          <cell r="B271" t="str">
            <v>Bautzner Landstraße 291</v>
          </cell>
          <cell r="C271" t="str">
            <v>01328</v>
          </cell>
          <cell r="D271" t="str">
            <v>Dresden</v>
          </cell>
        </row>
        <row r="272">
          <cell r="A272" t="str">
            <v>Sprunghalle Freiberger Platz</v>
          </cell>
          <cell r="B272" t="str">
            <v>Freiberger Platz 1 a</v>
          </cell>
          <cell r="C272" t="str">
            <v>01067</v>
          </cell>
          <cell r="D272" t="str">
            <v>Dresden</v>
          </cell>
        </row>
        <row r="273">
          <cell r="A273" t="str">
            <v>Stadion Bodenbacher Straße</v>
          </cell>
          <cell r="B273" t="str">
            <v xml:space="preserve">Bodenbacher Straße 152 </v>
          </cell>
          <cell r="C273" t="str">
            <v>01277</v>
          </cell>
          <cell r="D273" t="str">
            <v>Dresden</v>
          </cell>
        </row>
        <row r="274">
          <cell r="A274" t="str">
            <v>Tennisanlage Waldpark</v>
          </cell>
          <cell r="B274" t="str">
            <v xml:space="preserve">Vogesenweg 10 </v>
          </cell>
          <cell r="C274" t="str">
            <v>01309</v>
          </cell>
          <cell r="D274" t="str">
            <v>Dresden</v>
          </cell>
        </row>
        <row r="275">
          <cell r="A275" t="str">
            <v>Tennisgelände Andreas-Schubert-Straße</v>
          </cell>
          <cell r="B275" t="str">
            <v>Andreas-Schubert-Straße 51</v>
          </cell>
          <cell r="C275" t="str">
            <v>01069</v>
          </cell>
          <cell r="D275" t="str">
            <v>Dresden</v>
          </cell>
        </row>
        <row r="276">
          <cell r="A276" t="str">
            <v>Traditionelles Taekwon-DO Studio</v>
          </cell>
          <cell r="B276" t="str">
            <v>Reisewitzer Straße 29</v>
          </cell>
          <cell r="C276" t="str">
            <v>01159</v>
          </cell>
          <cell r="D276" t="str">
            <v>Dresden</v>
          </cell>
        </row>
        <row r="277">
          <cell r="A277" t="str">
            <v>XXL Dresden</v>
          </cell>
          <cell r="B277" t="str">
            <v xml:space="preserve">Breitscheidstraße 40 </v>
          </cell>
          <cell r="C277" t="str">
            <v>01237</v>
          </cell>
          <cell r="D277" t="str">
            <v>Dresden</v>
          </cell>
        </row>
        <row r="278">
          <cell r="A278"/>
          <cell r="B278"/>
          <cell r="C278"/>
          <cell r="D278"/>
        </row>
      </sheetData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Abfrage Vereine"/>
      <sheetName val="Beispiel"/>
      <sheetName val="Sportstätten"/>
    </sheetNames>
    <sheetDataSet>
      <sheetData sheetId="0"/>
      <sheetData sheetId="1"/>
      <sheetData sheetId="2">
        <row r="7">
          <cell r="A7" t="str">
            <v>Bootshaus Iglauer Straße</v>
          </cell>
          <cell r="B7" t="str">
            <v xml:space="preserve">Iglauer Straße 17 </v>
          </cell>
          <cell r="C7" t="str">
            <v>01279</v>
          </cell>
          <cell r="D7" t="str">
            <v>Dresden</v>
          </cell>
        </row>
        <row r="8">
          <cell r="A8" t="str">
            <v>Bootshaus Käthe-Kollwitz-Ufer</v>
          </cell>
          <cell r="B8" t="str">
            <v>Käthe-Kollwitz-Ufer 33 b</v>
          </cell>
          <cell r="C8" t="str">
            <v>01307</v>
          </cell>
          <cell r="D8" t="str">
            <v>Dresden</v>
          </cell>
        </row>
        <row r="9">
          <cell r="A9" t="str">
            <v>Bootshaus Landeshauptstadt Dresden</v>
          </cell>
          <cell r="B9" t="str">
            <v xml:space="preserve">Tolkewitzer Straße 81 </v>
          </cell>
          <cell r="C9" t="str">
            <v>01277</v>
          </cell>
          <cell r="D9" t="str">
            <v>Dresden</v>
          </cell>
        </row>
        <row r="10">
          <cell r="A10" t="str">
            <v>Bootshaus Laubegaster Ufer 35</v>
          </cell>
          <cell r="B10" t="str">
            <v xml:space="preserve">Laubegaster Ufer 35 </v>
          </cell>
          <cell r="C10" t="str">
            <v>01279</v>
          </cell>
          <cell r="D10" t="str">
            <v>Dresden</v>
          </cell>
        </row>
        <row r="11">
          <cell r="A11" t="str">
            <v>Bootshaus Laubegaster Ufer 8</v>
          </cell>
          <cell r="B11" t="str">
            <v xml:space="preserve">Laubegaster Ufer 8 </v>
          </cell>
          <cell r="C11" t="str">
            <v>01279</v>
          </cell>
          <cell r="D11" t="str">
            <v>Dresden</v>
          </cell>
        </row>
        <row r="12">
          <cell r="A12" t="str">
            <v>Bootshaus Leipziger Straße</v>
          </cell>
          <cell r="B12" t="str">
            <v>Leipziger Straße 91 a</v>
          </cell>
          <cell r="C12" t="str">
            <v>01127</v>
          </cell>
          <cell r="D12" t="str">
            <v>Dresden</v>
          </cell>
        </row>
        <row r="13">
          <cell r="A13" t="str">
            <v>Bootshaus Sächsischer Seesportclub Dresden</v>
          </cell>
          <cell r="B13" t="str">
            <v xml:space="preserve">Tolkewitzer Straße 65 </v>
          </cell>
          <cell r="C13" t="str">
            <v>01277</v>
          </cell>
          <cell r="D13" t="str">
            <v>Dresden</v>
          </cell>
        </row>
        <row r="14">
          <cell r="A14" t="str">
            <v>Bootshaus Scharfenberger Straße</v>
          </cell>
          <cell r="B14" t="str">
            <v xml:space="preserve">Scharfenberger Straße 4 </v>
          </cell>
          <cell r="C14" t="str">
            <v>01139</v>
          </cell>
          <cell r="D14" t="str">
            <v>Dresden</v>
          </cell>
        </row>
        <row r="15">
          <cell r="A15" t="str">
            <v>Bootshaus Tolkewitzer Straße</v>
          </cell>
          <cell r="B15" t="str">
            <v xml:space="preserve">Tolkewitzer Straße 69 </v>
          </cell>
          <cell r="C15" t="str">
            <v>01277</v>
          </cell>
          <cell r="D15" t="str">
            <v>Dresden</v>
          </cell>
        </row>
        <row r="16">
          <cell r="A16" t="str">
            <v>Büro- und Verwaltungsgebäude  EBS</v>
          </cell>
          <cell r="B16" t="str">
            <v>Freiberger Str. 31</v>
          </cell>
          <cell r="C16" t="str">
            <v>01067</v>
          </cell>
          <cell r="D16" t="str">
            <v>Dresden</v>
          </cell>
        </row>
        <row r="17">
          <cell r="A17" t="str">
            <v>Erlweinturnhalle</v>
          </cell>
          <cell r="B17" t="str">
            <v>Bünaustraße 30 a</v>
          </cell>
          <cell r="C17" t="str">
            <v>01159</v>
          </cell>
          <cell r="D17" t="str">
            <v>Dresden</v>
          </cell>
        </row>
        <row r="18">
          <cell r="A18" t="str">
            <v>Joynext Arena</v>
          </cell>
          <cell r="B18" t="str">
            <v xml:space="preserve">Magdeburger Straße 10 </v>
          </cell>
          <cell r="C18" t="str">
            <v>01067</v>
          </cell>
          <cell r="D18" t="str">
            <v>Dresden</v>
          </cell>
        </row>
        <row r="19">
          <cell r="A19" t="str">
            <v>Kletterzentrum DAV Dresden</v>
          </cell>
          <cell r="B19" t="str">
            <v xml:space="preserve">Papiermühlengasse 10 </v>
          </cell>
          <cell r="C19" t="str">
            <v>01159</v>
          </cell>
          <cell r="D19" t="str">
            <v>Dresden</v>
          </cell>
        </row>
        <row r="20">
          <cell r="A20" t="str">
            <v>Kunstrasenplatz Dohnaer Str.</v>
          </cell>
          <cell r="B20" t="str">
            <v>Dohnaer Str. 154</v>
          </cell>
          <cell r="C20" t="str">
            <v>01239</v>
          </cell>
          <cell r="D20" t="str">
            <v>Dresden</v>
          </cell>
        </row>
        <row r="21">
          <cell r="A21" t="str">
            <v>Mandala Boulderhalle</v>
          </cell>
          <cell r="B21" t="str">
            <v xml:space="preserve">Königsbrücker Straße 96 </v>
          </cell>
          <cell r="C21" t="str">
            <v>01099</v>
          </cell>
          <cell r="D21" t="str">
            <v>Dresden</v>
          </cell>
        </row>
        <row r="22">
          <cell r="A22" t="str">
            <v>Margon Arena</v>
          </cell>
          <cell r="B22" t="str">
            <v xml:space="preserve">Bodenbacher Straße 154 </v>
          </cell>
          <cell r="C22" t="str">
            <v>01277</v>
          </cell>
          <cell r="D22" t="str">
            <v>Dresden</v>
          </cell>
        </row>
        <row r="23">
          <cell r="A23" t="str">
            <v>Schwimmhalle Bühlau</v>
          </cell>
          <cell r="B23" t="str">
            <v>Bautzner Landstraße 92 c</v>
          </cell>
          <cell r="C23" t="str">
            <v>01324</v>
          </cell>
          <cell r="D23" t="str">
            <v>Dresden</v>
          </cell>
        </row>
        <row r="24">
          <cell r="A24" t="str">
            <v>Schwimmhalle Freiberger Platz</v>
          </cell>
          <cell r="B24" t="str">
            <v>Freiberger Platz 1 a</v>
          </cell>
          <cell r="C24" t="str">
            <v>01067</v>
          </cell>
          <cell r="D24" t="str">
            <v>Dresden</v>
          </cell>
        </row>
        <row r="25">
          <cell r="A25" t="str">
            <v>Schwimmhalle Georg-Arnhold-Bad</v>
          </cell>
          <cell r="B25" t="str">
            <v>Helmut-Schön-Allee 2</v>
          </cell>
          <cell r="C25" t="str">
            <v>01069</v>
          </cell>
          <cell r="D25" t="str">
            <v>Dresden</v>
          </cell>
        </row>
        <row r="26">
          <cell r="A26" t="str">
            <v>Schwimmhalle Klotzsche</v>
          </cell>
          <cell r="B26" t="str">
            <v xml:space="preserve">Zum Windkanal 14 </v>
          </cell>
          <cell r="C26" t="str">
            <v>01109</v>
          </cell>
          <cell r="D26" t="str">
            <v>Dresden</v>
          </cell>
        </row>
        <row r="27">
          <cell r="A27" t="str">
            <v>Schwimmhalle Prohlis</v>
          </cell>
          <cell r="B27" t="str">
            <v xml:space="preserve">Senftenberger Straße 58 </v>
          </cell>
          <cell r="C27" t="str">
            <v>01239</v>
          </cell>
          <cell r="D27" t="str">
            <v>Dresden</v>
          </cell>
        </row>
        <row r="28">
          <cell r="A28" t="str">
            <v>Seidnitz Center</v>
          </cell>
          <cell r="B28" t="str">
            <v>Enderstraße 59</v>
          </cell>
          <cell r="C28" t="str">
            <v>01277</v>
          </cell>
          <cell r="D28" t="str">
            <v>Dresden</v>
          </cell>
        </row>
        <row r="29">
          <cell r="A29" t="str">
            <v xml:space="preserve">Skatehalle Dresden </v>
          </cell>
          <cell r="B29" t="str">
            <v>Lohrmannstraße 22</v>
          </cell>
          <cell r="C29" t="str">
            <v>01237</v>
          </cell>
          <cell r="D29" t="str">
            <v>Dresden</v>
          </cell>
        </row>
        <row r="30">
          <cell r="A30" t="str">
            <v>Skatepark Lingnerallee</v>
          </cell>
          <cell r="B30" t="str">
            <v>Lingnerallee</v>
          </cell>
          <cell r="C30" t="str">
            <v>01069</v>
          </cell>
          <cell r="D30" t="str">
            <v>Dresden</v>
          </cell>
        </row>
        <row r="31">
          <cell r="A31" t="str">
            <v>Snoobi Dresden e.V.</v>
          </cell>
          <cell r="B31" t="str">
            <v>Rethelstraße 26</v>
          </cell>
          <cell r="C31" t="str">
            <v>01139</v>
          </cell>
          <cell r="D31" t="str">
            <v>Dresden</v>
          </cell>
        </row>
        <row r="32">
          <cell r="A32" t="str">
            <v>Sport &amp; Tanzstudio Dresden</v>
          </cell>
          <cell r="B32" t="str">
            <v xml:space="preserve">Saydaer Straße 6 </v>
          </cell>
          <cell r="C32" t="str">
            <v>01257</v>
          </cell>
          <cell r="D32" t="str">
            <v>Dresden</v>
          </cell>
        </row>
        <row r="33">
          <cell r="A33" t="str">
            <v>Sport- und Freizeittreff Gönnsdorf e.V.</v>
          </cell>
          <cell r="B33" t="str">
            <v>Schönfelder Landstraße 27</v>
          </cell>
          <cell r="C33" t="str">
            <v>01328</v>
          </cell>
          <cell r="D33" t="str">
            <v>Dresden</v>
          </cell>
        </row>
        <row r="34">
          <cell r="A34" t="str">
            <v>Sporthalle 10. Grundschule</v>
          </cell>
          <cell r="B34" t="str">
            <v xml:space="preserve">Struvestraße 11 </v>
          </cell>
          <cell r="C34" t="str">
            <v>01069</v>
          </cell>
          <cell r="D34" t="str">
            <v>Dresden</v>
          </cell>
        </row>
        <row r="35">
          <cell r="A35" t="str">
            <v>Sporthalle 101. Oberschule</v>
          </cell>
          <cell r="B35" t="str">
            <v xml:space="preserve">Pfotenhauerstraße 42 </v>
          </cell>
          <cell r="C35" t="str">
            <v>01307</v>
          </cell>
          <cell r="D35" t="str">
            <v>Dresden</v>
          </cell>
        </row>
        <row r="36">
          <cell r="A36" t="str">
            <v>Sporthalle 102. Grundschule</v>
          </cell>
          <cell r="B36" t="str">
            <v xml:space="preserve">Pfotenhauerstraße 40 </v>
          </cell>
          <cell r="C36" t="str">
            <v>01307</v>
          </cell>
          <cell r="D36" t="str">
            <v>Dresden</v>
          </cell>
        </row>
        <row r="37">
          <cell r="A37" t="str">
            <v>Sporthalle 103. Grundschule</v>
          </cell>
          <cell r="B37" t="str">
            <v xml:space="preserve">Hohnsteiner Straße 8 </v>
          </cell>
          <cell r="C37" t="str">
            <v>01099</v>
          </cell>
          <cell r="D37" t="str">
            <v>Dresden</v>
          </cell>
        </row>
        <row r="38">
          <cell r="A38" t="str">
            <v>Sporthalle 106. Grundschule</v>
          </cell>
          <cell r="B38" t="str">
            <v xml:space="preserve">Großenhainer Straße 187 </v>
          </cell>
          <cell r="C38" t="str">
            <v>01129</v>
          </cell>
          <cell r="D38" t="str">
            <v>Dresden</v>
          </cell>
        </row>
        <row r="39">
          <cell r="A39" t="str">
            <v>Sporthalle 108. Grundschule/ 107. Oberschule</v>
          </cell>
          <cell r="B39" t="str">
            <v xml:space="preserve">Geisingstraße 45 </v>
          </cell>
          <cell r="C39" t="str">
            <v>01309</v>
          </cell>
          <cell r="D39" t="str">
            <v>Dresden</v>
          </cell>
        </row>
        <row r="40">
          <cell r="A40" t="str">
            <v>Sporthalle 113. Grundschule</v>
          </cell>
          <cell r="B40" t="str">
            <v xml:space="preserve">Georg-Nerlich-Straße 1 </v>
          </cell>
          <cell r="C40" t="str">
            <v>01307</v>
          </cell>
          <cell r="D40" t="str">
            <v>Dresden</v>
          </cell>
        </row>
        <row r="41">
          <cell r="A41" t="str">
            <v>Sporthalle 116. Oberschule</v>
          </cell>
          <cell r="B41" t="str">
            <v xml:space="preserve">Feuerbachstraße 5 </v>
          </cell>
          <cell r="C41" t="str">
            <v>01219</v>
          </cell>
          <cell r="D41" t="str">
            <v>Dresden</v>
          </cell>
        </row>
        <row r="42">
          <cell r="A42" t="str">
            <v>Sporthalle 117. Grundschule</v>
          </cell>
          <cell r="B42" t="str">
            <v xml:space="preserve">Hochschulstraße 35 </v>
          </cell>
          <cell r="C42" t="str">
            <v>01069</v>
          </cell>
          <cell r="D42" t="str">
            <v>Dresden</v>
          </cell>
        </row>
        <row r="43">
          <cell r="A43" t="str">
            <v>Sporthalle 12. Grundschule</v>
          </cell>
          <cell r="B43" t="str">
            <v xml:space="preserve">Hebbelstraße 20 </v>
          </cell>
          <cell r="C43" t="str">
            <v>01157</v>
          </cell>
          <cell r="D43" t="str">
            <v>Dresden</v>
          </cell>
        </row>
        <row r="44">
          <cell r="A44" t="str">
            <v>Sporthalle 120. Grundschule</v>
          </cell>
          <cell r="B44" t="str">
            <v xml:space="preserve">Trattendorfer Straße 1 </v>
          </cell>
          <cell r="C44" t="str">
            <v>01239</v>
          </cell>
          <cell r="D44" t="str">
            <v>Dresden</v>
          </cell>
        </row>
        <row r="45">
          <cell r="A45" t="str">
            <v>Sporthalle 121. Oberschule</v>
          </cell>
          <cell r="B45" t="str">
            <v xml:space="preserve">Gamigstraße 28 </v>
          </cell>
          <cell r="C45" t="str">
            <v>01239</v>
          </cell>
          <cell r="D45" t="str">
            <v>Dresden</v>
          </cell>
        </row>
        <row r="46">
          <cell r="A46" t="str">
            <v>Sporthalle 128. Oberschule</v>
          </cell>
          <cell r="B46" t="str">
            <v xml:space="preserve">Rudolf-Bergander-Ring 3 </v>
          </cell>
          <cell r="C46" t="str">
            <v>01219</v>
          </cell>
          <cell r="D46" t="str">
            <v>Dresden</v>
          </cell>
        </row>
        <row r="47">
          <cell r="A47" t="str">
            <v>Sporthalle 129. Grundschule</v>
          </cell>
          <cell r="B47" t="str">
            <v xml:space="preserve">Otto-Dix-Ring 57 </v>
          </cell>
          <cell r="C47" t="str">
            <v>01219</v>
          </cell>
          <cell r="D47" t="str">
            <v>Dresden</v>
          </cell>
        </row>
        <row r="48">
          <cell r="A48" t="str">
            <v>Sporthalle 135. Grundschule</v>
          </cell>
          <cell r="B48" t="str">
            <v xml:space="preserve">Amalie-Dietrich-Platz 10 </v>
          </cell>
          <cell r="C48" t="str">
            <v>01169</v>
          </cell>
          <cell r="D48" t="str">
            <v>Dresden</v>
          </cell>
        </row>
        <row r="49">
          <cell r="A49" t="str">
            <v>Sporthalle 138. Oberschule</v>
          </cell>
          <cell r="B49" t="str">
            <v xml:space="preserve">Omsewitzer Ring 2 </v>
          </cell>
          <cell r="C49" t="str">
            <v>01169</v>
          </cell>
          <cell r="D49" t="str">
            <v>Dresden</v>
          </cell>
        </row>
        <row r="50">
          <cell r="A50" t="str">
            <v>Sporthalle 139. Grundschule</v>
          </cell>
          <cell r="B50" t="str">
            <v xml:space="preserve">Omsewitzer Ring 4 </v>
          </cell>
          <cell r="C50" t="str">
            <v>01169</v>
          </cell>
          <cell r="D50" t="str">
            <v>Dresden</v>
          </cell>
        </row>
        <row r="51">
          <cell r="A51" t="str">
            <v>Sporthalle 14. Grundschule und "Robinsonschule"</v>
          </cell>
          <cell r="B51" t="str">
            <v xml:space="preserve">Schweizer Straße 7 </v>
          </cell>
          <cell r="C51" t="str">
            <v>01069</v>
          </cell>
          <cell r="D51" t="str">
            <v>Dresden</v>
          </cell>
        </row>
        <row r="52">
          <cell r="A52" t="str">
            <v>Sporthalle 144. Grundschule</v>
          </cell>
          <cell r="B52" t="str">
            <v>Herbststraße 21 a</v>
          </cell>
          <cell r="C52" t="str">
            <v>01139</v>
          </cell>
          <cell r="D52" t="str">
            <v>Dresden</v>
          </cell>
        </row>
        <row r="53">
          <cell r="A53" t="str">
            <v>Sporthalle 147. Grundschule</v>
          </cell>
          <cell r="B53" t="str">
            <v>Döbelner Straße 6 b</v>
          </cell>
          <cell r="C53" t="str">
            <v>01129</v>
          </cell>
          <cell r="D53" t="str">
            <v>Dresden</v>
          </cell>
        </row>
        <row r="54">
          <cell r="A54" t="str">
            <v>Sporthalle 15. Grundschule</v>
          </cell>
          <cell r="B54" t="str">
            <v>Görlitzer Straße 8</v>
          </cell>
          <cell r="C54" t="str">
            <v>01099</v>
          </cell>
          <cell r="D54" t="str">
            <v>Dresden</v>
          </cell>
        </row>
        <row r="55">
          <cell r="A55" t="str">
            <v>Sporthalle 153. Grundschule</v>
          </cell>
          <cell r="B55" t="str">
            <v>Fröbelstraße 1</v>
          </cell>
          <cell r="C55" t="str">
            <v>01159</v>
          </cell>
          <cell r="D55" t="str">
            <v>Dresden</v>
          </cell>
        </row>
        <row r="56">
          <cell r="A56" t="str">
            <v>Sporthalle 16. Grundschule</v>
          </cell>
          <cell r="B56" t="str">
            <v xml:space="preserve">Josephinenstraße 6 </v>
          </cell>
          <cell r="C56" t="str">
            <v>01069</v>
          </cell>
          <cell r="D56" t="str">
            <v>Dresden</v>
          </cell>
        </row>
        <row r="57">
          <cell r="A57" t="str">
            <v>Sporthalle 19. Grundschule</v>
          </cell>
          <cell r="B57" t="str">
            <v xml:space="preserve">Am Jägerpark 5 </v>
          </cell>
          <cell r="C57" t="str">
            <v>01099</v>
          </cell>
          <cell r="D57" t="str">
            <v>Dresden</v>
          </cell>
        </row>
        <row r="58">
          <cell r="A58" t="str">
            <v>Sporthalle 25. Grund- und Oberschule</v>
          </cell>
          <cell r="B58" t="str">
            <v xml:space="preserve">Pohlandstraße 40 </v>
          </cell>
          <cell r="C58" t="str">
            <v>01309</v>
          </cell>
          <cell r="D58" t="str">
            <v>Dresden</v>
          </cell>
        </row>
        <row r="59">
          <cell r="A59" t="str">
            <v>Sporthalle 26. Grundschule</v>
          </cell>
          <cell r="B59" t="str">
            <v xml:space="preserve">Osterbergstraße 22 </v>
          </cell>
          <cell r="C59" t="str">
            <v>01127</v>
          </cell>
          <cell r="D59" t="str">
            <v>Dresden</v>
          </cell>
        </row>
        <row r="60">
          <cell r="A60" t="str">
            <v>Sporthalle 30. Grundschule</v>
          </cell>
          <cell r="B60" t="str">
            <v xml:space="preserve">Hechtstraße 55 </v>
          </cell>
          <cell r="C60" t="str">
            <v>01097</v>
          </cell>
          <cell r="D60" t="str">
            <v>Dresden</v>
          </cell>
        </row>
        <row r="61">
          <cell r="A61" t="str">
            <v>Sporthalle 30. Oberschule</v>
          </cell>
          <cell r="B61" t="str">
            <v xml:space="preserve">Unterer Kreuzweg 4 </v>
          </cell>
          <cell r="C61" t="str">
            <v>01097</v>
          </cell>
          <cell r="D61" t="str">
            <v>Dresden</v>
          </cell>
        </row>
        <row r="62">
          <cell r="A62" t="str">
            <v>Sporthalle 32. Grundschule</v>
          </cell>
          <cell r="B62" t="str">
            <v xml:space="preserve">Hofmannstraße 34 </v>
          </cell>
          <cell r="C62" t="str">
            <v>01277</v>
          </cell>
          <cell r="D62" t="str">
            <v>Dresden</v>
          </cell>
        </row>
        <row r="63">
          <cell r="A63" t="str">
            <v>Sporthalle 32. Oberschule</v>
          </cell>
          <cell r="B63" t="str">
            <v xml:space="preserve">Schilfweg 3 </v>
          </cell>
          <cell r="C63" t="str">
            <v>01237</v>
          </cell>
          <cell r="D63" t="str">
            <v>Dresden</v>
          </cell>
        </row>
        <row r="64">
          <cell r="A64" t="str">
            <v>Sporthalle 33. Grundschule</v>
          </cell>
          <cell r="B64" t="str">
            <v xml:space="preserve">Marienberger Straße 7 </v>
          </cell>
          <cell r="C64" t="str">
            <v>01279</v>
          </cell>
          <cell r="D64" t="str">
            <v>Dresden</v>
          </cell>
        </row>
        <row r="65">
          <cell r="A65" t="str">
            <v>Sporthalle 35. Grundschule</v>
          </cell>
          <cell r="B65" t="str">
            <v xml:space="preserve">Bünaustraße 12 </v>
          </cell>
          <cell r="C65" t="str">
            <v>01159</v>
          </cell>
          <cell r="D65" t="str">
            <v>Dresden</v>
          </cell>
        </row>
        <row r="66">
          <cell r="A66" t="str">
            <v>Sporthalle 35. Oberschule</v>
          </cell>
          <cell r="B66" t="str">
            <v xml:space="preserve">Clara-Zetkin-Straße 20 </v>
          </cell>
          <cell r="C66" t="str">
            <v>01159</v>
          </cell>
          <cell r="D66" t="str">
            <v>Dresden</v>
          </cell>
        </row>
        <row r="67">
          <cell r="A67" t="str">
            <v>Sporthalle 36. Oberschule/ 37. Grundschule</v>
          </cell>
          <cell r="B67" t="str">
            <v xml:space="preserve">Emil-Ueberall-Straße 34 </v>
          </cell>
          <cell r="C67" t="str">
            <v>01159</v>
          </cell>
          <cell r="D67" t="str">
            <v>Dresden</v>
          </cell>
        </row>
        <row r="68">
          <cell r="A68" t="str">
            <v>Sporthalle 39. Grundschule</v>
          </cell>
          <cell r="B68" t="str">
            <v xml:space="preserve">Schleiermacherstraße 8 </v>
          </cell>
          <cell r="C68" t="str">
            <v>01187</v>
          </cell>
          <cell r="D68" t="str">
            <v>Dresden</v>
          </cell>
        </row>
        <row r="69">
          <cell r="A69" t="str">
            <v>Sporthalle 4. Grundschule</v>
          </cell>
          <cell r="B69" t="str">
            <v xml:space="preserve">Löwenstraße 2 </v>
          </cell>
          <cell r="C69" t="str">
            <v>01099</v>
          </cell>
          <cell r="D69" t="str">
            <v>Dresden</v>
          </cell>
        </row>
        <row r="70">
          <cell r="A70" t="str">
            <v>Sporthalle 41. Grundschule</v>
          </cell>
          <cell r="B70" t="str">
            <v xml:space="preserve">Hauptmannstraße 15 </v>
          </cell>
          <cell r="C70" t="str">
            <v>01139</v>
          </cell>
          <cell r="D70" t="str">
            <v>Dresden</v>
          </cell>
        </row>
        <row r="71">
          <cell r="A71" t="str">
            <v>Sporthalle 43. Grundschule</v>
          </cell>
          <cell r="B71" t="str">
            <v xml:space="preserve">Riegelplatz 2 </v>
          </cell>
          <cell r="C71" t="str">
            <v>01139</v>
          </cell>
          <cell r="D71" t="str">
            <v>Dresden</v>
          </cell>
        </row>
        <row r="72">
          <cell r="A72" t="str">
            <v>Sporthalle 44. Grundschule</v>
          </cell>
          <cell r="B72" t="str">
            <v xml:space="preserve">Salbachstraße 10 </v>
          </cell>
          <cell r="C72" t="str">
            <v>01279</v>
          </cell>
          <cell r="D72" t="str">
            <v>Dresden</v>
          </cell>
        </row>
        <row r="73">
          <cell r="A73" t="str">
            <v>Sporthalle 46. Oberschule</v>
          </cell>
          <cell r="B73" t="str">
            <v xml:space="preserve">Bernhardstraße 18 </v>
          </cell>
          <cell r="C73" t="str">
            <v>01069</v>
          </cell>
          <cell r="D73" t="str">
            <v>Dresden</v>
          </cell>
        </row>
        <row r="74">
          <cell r="A74" t="str">
            <v>Sporthalle 47. Grundschule</v>
          </cell>
          <cell r="B74" t="str">
            <v xml:space="preserve">Mockritzer Straße 19 </v>
          </cell>
          <cell r="C74" t="str">
            <v>01219</v>
          </cell>
          <cell r="D74" t="str">
            <v>Dresden</v>
          </cell>
        </row>
        <row r="75">
          <cell r="A75" t="str">
            <v>Sporthalle 48. Grundschule</v>
          </cell>
          <cell r="B75" t="str">
            <v xml:space="preserve">Seminarstraße 11 </v>
          </cell>
          <cell r="C75" t="str">
            <v>01067</v>
          </cell>
          <cell r="D75" t="str">
            <v>Dresden</v>
          </cell>
        </row>
        <row r="76">
          <cell r="A76" t="str">
            <v>Sporthalle 49. Grundschule</v>
          </cell>
          <cell r="B76" t="str">
            <v xml:space="preserve">Bernhardstraße 80 </v>
          </cell>
          <cell r="C76" t="str">
            <v>01187</v>
          </cell>
          <cell r="D76" t="str">
            <v>Dresden</v>
          </cell>
        </row>
        <row r="77">
          <cell r="A77" t="str">
            <v>Sporthalle 50. Grundschule</v>
          </cell>
          <cell r="B77" t="str">
            <v xml:space="preserve">Dörnichtweg 54 </v>
          </cell>
          <cell r="C77" t="str">
            <v>01109</v>
          </cell>
          <cell r="D77" t="str">
            <v>Dresden</v>
          </cell>
        </row>
        <row r="78">
          <cell r="A78" t="str">
            <v>Sporthalle 51. Grundschule</v>
          </cell>
          <cell r="B78" t="str">
            <v xml:space="preserve">Rosa-Menzer-Straße 24 </v>
          </cell>
          <cell r="C78" t="str">
            <v>01309</v>
          </cell>
          <cell r="D78" t="str">
            <v>Dresden</v>
          </cell>
        </row>
        <row r="79">
          <cell r="A79" t="str">
            <v>Sporthalle 55. Oberschule</v>
          </cell>
          <cell r="B79" t="str">
            <v xml:space="preserve">Nöthnitzer Straße 6 </v>
          </cell>
          <cell r="C79" t="str">
            <v>01187</v>
          </cell>
          <cell r="D79" t="str">
            <v>Dresden</v>
          </cell>
        </row>
        <row r="80">
          <cell r="A80" t="str">
            <v>Sporthalle 56. Grundschule</v>
          </cell>
          <cell r="B80" t="str">
            <v xml:space="preserve">Böttgerstraße 11 </v>
          </cell>
          <cell r="C80" t="str">
            <v>01129</v>
          </cell>
          <cell r="D80" t="str">
            <v>Dresden</v>
          </cell>
        </row>
        <row r="81">
          <cell r="A81" t="str">
            <v>Sporthalle 56. Oberschule</v>
          </cell>
          <cell r="B81" t="str">
            <v xml:space="preserve">Aachener Straße 10 </v>
          </cell>
          <cell r="C81" t="str">
            <v>01129</v>
          </cell>
          <cell r="D81" t="str">
            <v>Dresden</v>
          </cell>
        </row>
        <row r="82">
          <cell r="A82" t="str">
            <v>Sporthalle 59. Grundschule</v>
          </cell>
          <cell r="B82" t="str">
            <v xml:space="preserve">Kurparkstraße 12 </v>
          </cell>
          <cell r="C82" t="str">
            <v>01324</v>
          </cell>
          <cell r="D82" t="str">
            <v>Dresden</v>
          </cell>
        </row>
        <row r="83">
          <cell r="A83" t="str">
            <v>Sporthalle 6. Grundschule</v>
          </cell>
          <cell r="B83" t="str">
            <v xml:space="preserve">Fetscherstraße 2 </v>
          </cell>
          <cell r="C83" t="str">
            <v>01307</v>
          </cell>
          <cell r="D83" t="str">
            <v>Dresden</v>
          </cell>
        </row>
        <row r="84">
          <cell r="A84" t="str">
            <v>Sporthalle 61. Grundschule</v>
          </cell>
          <cell r="B84" t="str">
            <v>Hutbergstraße 2</v>
          </cell>
          <cell r="C84" t="str">
            <v>01326</v>
          </cell>
          <cell r="D84" t="str">
            <v>Dresden</v>
          </cell>
        </row>
        <row r="85">
          <cell r="A85" t="str">
            <v>Sporthalle 62. Grundschule</v>
          </cell>
          <cell r="B85" t="str">
            <v xml:space="preserve">Pillnitzer Landstraße 38 </v>
          </cell>
          <cell r="C85" t="str">
            <v>01326</v>
          </cell>
          <cell r="D85" t="str">
            <v>Dresden</v>
          </cell>
        </row>
        <row r="86">
          <cell r="A86" t="str">
            <v>Sporthalle 62. Oberschule</v>
          </cell>
          <cell r="B86" t="str">
            <v xml:space="preserve">Fidelio-F.-Finke-Straße 15 </v>
          </cell>
          <cell r="C86" t="str">
            <v>01326</v>
          </cell>
          <cell r="D86" t="str">
            <v>Dresden</v>
          </cell>
        </row>
        <row r="87">
          <cell r="A87" t="str">
            <v>Sporthalle 63. Grundschule</v>
          </cell>
          <cell r="B87" t="str">
            <v xml:space="preserve">Wägnerstraße 24 </v>
          </cell>
          <cell r="C87" t="str">
            <v>01309</v>
          </cell>
          <cell r="D87" t="str">
            <v>Dresden</v>
          </cell>
        </row>
        <row r="88">
          <cell r="A88" t="str">
            <v>Sporthalle 64. Oberschule</v>
          </cell>
          <cell r="B88" t="str">
            <v xml:space="preserve">Linzer Straße 1 </v>
          </cell>
          <cell r="C88" t="str">
            <v>01279</v>
          </cell>
          <cell r="D88" t="str">
            <v>Dresden</v>
          </cell>
        </row>
        <row r="89">
          <cell r="A89" t="str">
            <v>Sporthalle 65. Grundschule</v>
          </cell>
          <cell r="B89" t="str">
            <v xml:space="preserve">Zschierener Straße 5 </v>
          </cell>
          <cell r="C89" t="str">
            <v>01259</v>
          </cell>
          <cell r="D89" t="str">
            <v>Dresden</v>
          </cell>
        </row>
        <row r="90">
          <cell r="A90" t="str">
            <v>Sporthalle 66. Oberschule</v>
          </cell>
          <cell r="B90" t="str">
            <v xml:space="preserve">Dieselstraße 55 </v>
          </cell>
          <cell r="C90" t="str">
            <v>01257</v>
          </cell>
          <cell r="D90" t="str">
            <v>Dresden</v>
          </cell>
        </row>
        <row r="91">
          <cell r="A91" t="str">
            <v>Sporthalle 68. Grundschule</v>
          </cell>
          <cell r="B91" t="str">
            <v xml:space="preserve">Heiligenbornstraße 15 </v>
          </cell>
          <cell r="C91" t="str">
            <v>01219</v>
          </cell>
          <cell r="D91" t="str">
            <v>Dresden</v>
          </cell>
        </row>
        <row r="92">
          <cell r="A92" t="str">
            <v>Sporthalle 70. Grundschule</v>
          </cell>
          <cell r="B92" t="str">
            <v xml:space="preserve">Südhöhe 36 </v>
          </cell>
          <cell r="C92" t="str">
            <v>01217</v>
          </cell>
          <cell r="D92" t="str">
            <v>Dresden</v>
          </cell>
        </row>
        <row r="93">
          <cell r="A93" t="str">
            <v>Sporthalle 71. Grundschule</v>
          </cell>
          <cell r="B93" t="str">
            <v xml:space="preserve">Franzweg 4 </v>
          </cell>
          <cell r="C93" t="str">
            <v>01217</v>
          </cell>
          <cell r="D93" t="str">
            <v>Dresden</v>
          </cell>
        </row>
        <row r="94">
          <cell r="A94" t="str">
            <v>Sporthalle 74. Grundschule Gompitz</v>
          </cell>
          <cell r="B94" t="str">
            <v xml:space="preserve">Ockerwitzer Allee 128 </v>
          </cell>
          <cell r="C94" t="str">
            <v>01156</v>
          </cell>
          <cell r="D94" t="str">
            <v>Dresden</v>
          </cell>
        </row>
        <row r="95">
          <cell r="A95" t="str">
            <v>Sporthalle 75. Grundschule</v>
          </cell>
          <cell r="B95" t="str">
            <v xml:space="preserve">Warthaer Straße 60 </v>
          </cell>
          <cell r="C95" t="str">
            <v>01157</v>
          </cell>
          <cell r="D95" t="str">
            <v>Dresden</v>
          </cell>
        </row>
        <row r="96">
          <cell r="A96" t="str">
            <v>Sporthalle 76. Grundschule</v>
          </cell>
          <cell r="B96" t="str">
            <v>Am Lehmberg 28 a</v>
          </cell>
          <cell r="C96" t="str">
            <v>01157</v>
          </cell>
          <cell r="D96" t="str">
            <v>Dresden</v>
          </cell>
        </row>
        <row r="97">
          <cell r="A97" t="str">
            <v>Sporthalle 76. Oberschule</v>
          </cell>
          <cell r="B97" t="str">
            <v xml:space="preserve">Merbitzer Straße 9 </v>
          </cell>
          <cell r="C97" t="str">
            <v>01157</v>
          </cell>
          <cell r="D97" t="str">
            <v>Dresden</v>
          </cell>
        </row>
        <row r="98">
          <cell r="A98" t="str">
            <v>Sporthalle 77. Grundschule</v>
          </cell>
          <cell r="B98" t="str">
            <v xml:space="preserve">Am Urnenfeld 27 </v>
          </cell>
          <cell r="C98" t="str">
            <v>01157</v>
          </cell>
          <cell r="D98" t="str">
            <v>Dresden</v>
          </cell>
        </row>
        <row r="99">
          <cell r="A99" t="str">
            <v>Sporthalle 8. Grundschule</v>
          </cell>
          <cell r="B99" t="str">
            <v xml:space="preserve">Konkordienstraße 12 </v>
          </cell>
          <cell r="C99" t="str">
            <v>01127</v>
          </cell>
          <cell r="D99" t="str">
            <v>Dresden</v>
          </cell>
        </row>
        <row r="100">
          <cell r="A100" t="str">
            <v>Sporthalle 80. Grundschule</v>
          </cell>
          <cell r="B100" t="str">
            <v xml:space="preserve">Oskar-Seyffert-Straße 3 </v>
          </cell>
          <cell r="C100" t="str">
            <v>01189</v>
          </cell>
          <cell r="D100" t="str">
            <v>Dresden</v>
          </cell>
        </row>
        <row r="101">
          <cell r="A101" t="str">
            <v>Sporthalle 81. Grundschule</v>
          </cell>
          <cell r="B101" t="str">
            <v xml:space="preserve">Robert-Weber-Straße 5 </v>
          </cell>
          <cell r="C101" t="str">
            <v>01187</v>
          </cell>
          <cell r="D101" t="str">
            <v>Dresden</v>
          </cell>
        </row>
        <row r="102">
          <cell r="A102" t="str">
            <v>Sporthalle 82. Grund- und Oberschule</v>
          </cell>
          <cell r="B102" t="str">
            <v xml:space="preserve">Gertrud-Caspari-Straße 9 </v>
          </cell>
          <cell r="C102" t="str">
            <v>01109</v>
          </cell>
          <cell r="D102" t="str">
            <v>Dresden</v>
          </cell>
        </row>
        <row r="103">
          <cell r="A103" t="str">
            <v>Sporthalle 84. Grundschule</v>
          </cell>
          <cell r="B103" t="str">
            <v xml:space="preserve">Heinrich-Tessenow-Weg 28 </v>
          </cell>
          <cell r="C103" t="str">
            <v>01109</v>
          </cell>
          <cell r="D103" t="str">
            <v>Dresden</v>
          </cell>
        </row>
        <row r="104">
          <cell r="A104" t="str">
            <v>Sporthalle 85. Grundschule</v>
          </cell>
          <cell r="B104" t="str">
            <v xml:space="preserve">Radeburger Straße 168 </v>
          </cell>
          <cell r="C104" t="str">
            <v>01109</v>
          </cell>
          <cell r="D104" t="str">
            <v>Dresden</v>
          </cell>
        </row>
        <row r="105">
          <cell r="A105" t="str">
            <v>Sporthalle 88. Grund- und Oberschule</v>
          </cell>
          <cell r="B105" t="str">
            <v xml:space="preserve">Dresdner Straße 50 </v>
          </cell>
          <cell r="C105" t="str">
            <v>01326</v>
          </cell>
          <cell r="D105" t="str">
            <v>Dresden</v>
          </cell>
        </row>
        <row r="106">
          <cell r="A106" t="str">
            <v>Sporthalle 89. Grundschule</v>
          </cell>
          <cell r="B106" t="str">
            <v xml:space="preserve">Sosaer Straße 10 </v>
          </cell>
          <cell r="C106" t="str">
            <v>01257</v>
          </cell>
          <cell r="D106" t="str">
            <v>Dresden</v>
          </cell>
        </row>
        <row r="107">
          <cell r="A107" t="str">
            <v>Sporthalle 9. Oberschule</v>
          </cell>
          <cell r="B107" t="str">
            <v xml:space="preserve">Lommatzscher Straße 121 </v>
          </cell>
          <cell r="C107" t="str">
            <v>01139</v>
          </cell>
          <cell r="D107" t="str">
            <v>Dresden</v>
          </cell>
        </row>
        <row r="108">
          <cell r="A108" t="str">
            <v>Sporthalle 90. Grundschule</v>
          </cell>
          <cell r="B108" t="str">
            <v xml:space="preserve">Kleinlugaer Straße 25 </v>
          </cell>
          <cell r="C108" t="str">
            <v>01259</v>
          </cell>
          <cell r="D108" t="str">
            <v>Dresden</v>
          </cell>
        </row>
        <row r="109">
          <cell r="A109" t="str">
            <v>Sporthalle 91. Grundschule</v>
          </cell>
          <cell r="B109" t="str">
            <v xml:space="preserve">Bernard-Shaw-Straße 11 </v>
          </cell>
          <cell r="C109" t="str">
            <v>01259</v>
          </cell>
          <cell r="D109" t="str">
            <v>Dresden</v>
          </cell>
        </row>
        <row r="110">
          <cell r="A110" t="str">
            <v>Sporthalle 92. Grundschule</v>
          </cell>
          <cell r="B110" t="str">
            <v xml:space="preserve">Großzschachwitzer Straße 29 </v>
          </cell>
          <cell r="C110" t="str">
            <v>01259</v>
          </cell>
          <cell r="D110" t="str">
            <v>Dresden</v>
          </cell>
        </row>
        <row r="111">
          <cell r="A111" t="str">
            <v>Sporthalle 93. Grundschule</v>
          </cell>
          <cell r="B111" t="str">
            <v>Dobritzer Weg 1</v>
          </cell>
          <cell r="C111" t="str">
            <v>01237</v>
          </cell>
          <cell r="D111" t="str">
            <v>Dresden</v>
          </cell>
        </row>
        <row r="112">
          <cell r="A112" t="str">
            <v>Sporthalle 95. Grundschule</v>
          </cell>
          <cell r="B112" t="str">
            <v xml:space="preserve">Donathstraße 10 </v>
          </cell>
          <cell r="C112" t="str">
            <v>01279</v>
          </cell>
          <cell r="D112" t="str">
            <v>Dresden</v>
          </cell>
        </row>
        <row r="113">
          <cell r="A113" t="str">
            <v>Sporthalle 96. Grundschule</v>
          </cell>
          <cell r="B113" t="str">
            <v xml:space="preserve">Liebstädter Straße 37 </v>
          </cell>
          <cell r="C113" t="str">
            <v>01277</v>
          </cell>
          <cell r="D113" t="str">
            <v>Dresden</v>
          </cell>
        </row>
        <row r="114">
          <cell r="A114" t="str">
            <v>Sporthalle Andreas-Schubert-Straße</v>
          </cell>
          <cell r="B114" t="str">
            <v xml:space="preserve">Andreas-Schubert-Straße 41 </v>
          </cell>
          <cell r="C114" t="str">
            <v>01069</v>
          </cell>
          <cell r="D114" t="str">
            <v>Dresden</v>
          </cell>
        </row>
        <row r="115">
          <cell r="A115" t="str">
            <v>Sporthalle AST 36. Oberschule</v>
          </cell>
          <cell r="B115" t="str">
            <v>Dahlienweg 19</v>
          </cell>
          <cell r="C115" t="str">
            <v>01159</v>
          </cell>
          <cell r="D115" t="str">
            <v>Dresden</v>
          </cell>
        </row>
        <row r="116">
          <cell r="A116" t="str">
            <v>Sporthalle AST BSZ für Wirtschaft "Prof. Dr.Zeigner"</v>
          </cell>
          <cell r="B116" t="str">
            <v>Bodenbacher Straße 154 a</v>
          </cell>
          <cell r="C116" t="str">
            <v>01277</v>
          </cell>
          <cell r="D116" t="str">
            <v>Dresden</v>
          </cell>
        </row>
        <row r="117">
          <cell r="A117" t="str">
            <v>Sporthalle AST des BSZ für Agrarwirtschaft und Ernährung</v>
          </cell>
          <cell r="B117" t="str">
            <v xml:space="preserve">Altroßthal 1 </v>
          </cell>
          <cell r="C117" t="str">
            <v>01169</v>
          </cell>
          <cell r="D117" t="str">
            <v>Dresden</v>
          </cell>
        </row>
        <row r="118">
          <cell r="A118" t="str">
            <v>Sporthalle AST des BSZ für Dienstleistung und Gestaltung</v>
          </cell>
          <cell r="B118" t="str">
            <v xml:space="preserve">Höckendorfer Weg 2 </v>
          </cell>
          <cell r="C118" t="str">
            <v>01189</v>
          </cell>
          <cell r="D118" t="str">
            <v>Dresden</v>
          </cell>
        </row>
        <row r="119">
          <cell r="A119" t="str">
            <v>Sporthalle August-Bebel-Straße</v>
          </cell>
          <cell r="B119" t="str">
            <v>August-Bebel-Straße 18</v>
          </cell>
          <cell r="C119" t="str">
            <v>01219</v>
          </cell>
          <cell r="D119" t="str">
            <v>Dresden</v>
          </cell>
        </row>
        <row r="120">
          <cell r="A120" t="str">
            <v>Sporthalle Bertolt-Brecht-Gymnasium</v>
          </cell>
          <cell r="B120" t="str">
            <v xml:space="preserve">Thomaestraße 60 </v>
          </cell>
          <cell r="C120" t="str">
            <v>01307</v>
          </cell>
          <cell r="D120" t="str">
            <v>Dresden</v>
          </cell>
        </row>
        <row r="121">
          <cell r="A121" t="str">
            <v>Sporthalle Berufsförderungswerk</v>
          </cell>
          <cell r="B121" t="str">
            <v xml:space="preserve">Hellerhofstraße 35 </v>
          </cell>
          <cell r="C121" t="str">
            <v>01129</v>
          </cell>
          <cell r="D121" t="str">
            <v>Dresden</v>
          </cell>
        </row>
        <row r="122">
          <cell r="A122" t="str">
            <v>Sporthalle BIP Kreativitätsschule</v>
          </cell>
          <cell r="B122" t="str">
            <v xml:space="preserve">Tiergartenstraße 18 </v>
          </cell>
          <cell r="C122" t="str">
            <v>01219</v>
          </cell>
          <cell r="D122" t="str">
            <v>Dresden</v>
          </cell>
        </row>
        <row r="123">
          <cell r="A123" t="str">
            <v>Sporthalle Boxberger Straße</v>
          </cell>
          <cell r="B123" t="str">
            <v xml:space="preserve">Boxberger Straße 1 </v>
          </cell>
          <cell r="C123" t="str">
            <v>01239</v>
          </cell>
          <cell r="D123" t="str">
            <v>Dresden</v>
          </cell>
        </row>
        <row r="124">
          <cell r="A124" t="str">
            <v>Sporthalle BSZ für Agrarwirtschaft und Ernährung</v>
          </cell>
          <cell r="B124" t="str">
            <v xml:space="preserve">Canalettostraße 8 </v>
          </cell>
          <cell r="C124" t="str">
            <v>01307</v>
          </cell>
          <cell r="D124" t="str">
            <v>Dresden</v>
          </cell>
        </row>
        <row r="125">
          <cell r="A125" t="str">
            <v>Sporthalle BSZ für Bau und Technik</v>
          </cell>
          <cell r="B125" t="str">
            <v xml:space="preserve">Güntzstraße 3 </v>
          </cell>
          <cell r="C125" t="str">
            <v>01069</v>
          </cell>
          <cell r="D125" t="str">
            <v>Dresden</v>
          </cell>
        </row>
        <row r="126">
          <cell r="A126" t="str">
            <v>Sporthalle BSZ für Dienstleistung und Gestaltung</v>
          </cell>
          <cell r="B126" t="str">
            <v xml:space="preserve">Chemnitzer Straße 83 </v>
          </cell>
          <cell r="C126" t="str">
            <v>01187</v>
          </cell>
          <cell r="D126" t="str">
            <v>Dresden</v>
          </cell>
        </row>
        <row r="127">
          <cell r="A127" t="str">
            <v>Sporthalle BSZ für Elektrotechnik</v>
          </cell>
          <cell r="B127" t="str">
            <v xml:space="preserve">Strehlener Platz 2 </v>
          </cell>
          <cell r="C127" t="str">
            <v>01219</v>
          </cell>
          <cell r="D127" t="str">
            <v>Dresden</v>
          </cell>
        </row>
        <row r="128">
          <cell r="A128" t="str">
            <v>Sporthalle BSZ für Gastgewerbe "Ernst Lößnitzer"</v>
          </cell>
          <cell r="B128" t="str">
            <v xml:space="preserve">Wachsbleichstraße 6 </v>
          </cell>
          <cell r="C128" t="str">
            <v>01067</v>
          </cell>
          <cell r="D128" t="str">
            <v>Dresden</v>
          </cell>
        </row>
        <row r="129">
          <cell r="A129" t="str">
            <v>Sporthalle BSZ für Technik "Gustav Anton Zeuner"</v>
          </cell>
          <cell r="B129" t="str">
            <v xml:space="preserve">Gerokstraße 22 </v>
          </cell>
          <cell r="C129" t="str">
            <v>01307</v>
          </cell>
          <cell r="D129" t="str">
            <v>Dresden</v>
          </cell>
        </row>
        <row r="130">
          <cell r="A130" t="str">
            <v>Sporthalle BSZ für Wirtschaft "Franz Ludwig Gehe"</v>
          </cell>
          <cell r="B130" t="str">
            <v xml:space="preserve">Berthelsdorfer Weg 2 </v>
          </cell>
          <cell r="C130" t="str">
            <v>01279</v>
          </cell>
          <cell r="D130" t="str">
            <v>Dresden</v>
          </cell>
        </row>
        <row r="131">
          <cell r="A131" t="str">
            <v>Sporthalle BSZ für Wirtschaft "Prof. Dr.Zeigner"</v>
          </cell>
          <cell r="B131" t="str">
            <v xml:space="preserve">Melanchthonstraße 9 </v>
          </cell>
          <cell r="C131" t="str">
            <v>01099</v>
          </cell>
          <cell r="D131" t="str">
            <v>Dresden</v>
          </cell>
        </row>
        <row r="132">
          <cell r="A132" t="str">
            <v>Sporthalle BSZ Gesundheit und Sozialwesen</v>
          </cell>
          <cell r="B132" t="str">
            <v>Döbelner Straße 6 a</v>
          </cell>
          <cell r="C132" t="str">
            <v>01129</v>
          </cell>
          <cell r="D132" t="str">
            <v>Dresden</v>
          </cell>
        </row>
        <row r="133">
          <cell r="A133" t="str">
            <v xml:space="preserve">Sporthalle Christliche Schule Dresden </v>
          </cell>
          <cell r="B133" t="str">
            <v xml:space="preserve">Rathener Straße 78 </v>
          </cell>
          <cell r="C133" t="str">
            <v>01259</v>
          </cell>
          <cell r="D133" t="str">
            <v>Dresden</v>
          </cell>
        </row>
        <row r="134">
          <cell r="A134" t="str">
            <v>Sporthalle Dinglingerschule</v>
          </cell>
          <cell r="B134" t="str">
            <v xml:space="preserve">Dinglingerstraße 4 </v>
          </cell>
          <cell r="C134" t="str">
            <v>01307</v>
          </cell>
          <cell r="D134" t="str">
            <v>Dresden</v>
          </cell>
        </row>
        <row r="135">
          <cell r="A135" t="str">
            <v>Sporthalle Dresdner Sportclub 1898 e.V.</v>
          </cell>
          <cell r="B135" t="str">
            <v xml:space="preserve">Magdeburger Straße 12 </v>
          </cell>
          <cell r="C135" t="str">
            <v>01067</v>
          </cell>
          <cell r="D135" t="str">
            <v>Dresden</v>
          </cell>
        </row>
        <row r="136">
          <cell r="A136" t="str">
            <v>Sporthalle ehem. 141. Mittelschule</v>
          </cell>
          <cell r="B136" t="str">
            <v xml:space="preserve">Ginsterstraße 1 </v>
          </cell>
          <cell r="C136" t="str">
            <v>01169</v>
          </cell>
          <cell r="D136" t="str">
            <v>Dresden</v>
          </cell>
        </row>
        <row r="137">
          <cell r="A137" t="str">
            <v>Sporthalle ehem. 72. Oberschule</v>
          </cell>
          <cell r="B137" t="str">
            <v xml:space="preserve">Kleinnaundorfer Straße 6 </v>
          </cell>
          <cell r="C137" t="str">
            <v>01189</v>
          </cell>
          <cell r="D137" t="str">
            <v>Dresden</v>
          </cell>
        </row>
        <row r="138">
          <cell r="A138" t="str">
            <v>Sporthalle ehem. 79. Mittelschule</v>
          </cell>
          <cell r="B138" t="str">
            <v xml:space="preserve">Urnenstraße 22 </v>
          </cell>
          <cell r="C138" t="str">
            <v>01257</v>
          </cell>
          <cell r="D138" t="str">
            <v>Dresden</v>
          </cell>
        </row>
        <row r="139">
          <cell r="A139" t="str">
            <v>Sporthalle ehem. 86. Mittelschule</v>
          </cell>
          <cell r="B139" t="str">
            <v xml:space="preserve">Alexander-Herzen-Straße 64 </v>
          </cell>
          <cell r="C139" t="str">
            <v>01109</v>
          </cell>
          <cell r="D139" t="str">
            <v>Dresden</v>
          </cell>
        </row>
        <row r="140">
          <cell r="A140" t="str">
            <v>Sporthalle ehem. 87. Grundschule</v>
          </cell>
          <cell r="B140" t="str">
            <v xml:space="preserve">Plantagenweg 3 </v>
          </cell>
          <cell r="C140" t="str">
            <v>01326</v>
          </cell>
          <cell r="D140" t="str">
            <v>Dresden</v>
          </cell>
        </row>
        <row r="141">
          <cell r="A141" t="str">
            <v>Sporthalle ehem. Grundschule Schullwitz</v>
          </cell>
          <cell r="B141" t="str">
            <v xml:space="preserve">Bühlauer Straße 25 </v>
          </cell>
          <cell r="C141" t="str">
            <v>01328</v>
          </cell>
          <cell r="D141" t="str">
            <v>Dresden</v>
          </cell>
        </row>
        <row r="142">
          <cell r="A142" t="str">
            <v>Sporthalle ehem. Schule zur Lernförderung</v>
          </cell>
          <cell r="B142" t="str">
            <v xml:space="preserve">Luboldtstraße 15 </v>
          </cell>
          <cell r="C142" t="str">
            <v>01324</v>
          </cell>
          <cell r="D142" t="str">
            <v>Dresden</v>
          </cell>
        </row>
        <row r="143">
          <cell r="A143" t="str">
            <v>Sporthalle Emerich-Ambros-Ufer</v>
          </cell>
          <cell r="B143" t="str">
            <v xml:space="preserve">Emerich-Ambros-Ufer 74 </v>
          </cell>
          <cell r="C143" t="str">
            <v>01159</v>
          </cell>
          <cell r="D143" t="str">
            <v>Dresden</v>
          </cell>
        </row>
        <row r="144">
          <cell r="A144" t="str">
            <v>Sporthalle Förderzentrum "Am Leutewitzer Park"</v>
          </cell>
          <cell r="B144" t="str">
            <v xml:space="preserve">Gottfried-Keller-Straße 40 </v>
          </cell>
          <cell r="C144" t="str">
            <v>01157</v>
          </cell>
          <cell r="D144" t="str">
            <v>Dresden</v>
          </cell>
        </row>
        <row r="145">
          <cell r="A145" t="str">
            <v>Sporthalle Förderzentrum für Körperbehinderte/Sprache</v>
          </cell>
          <cell r="B145" t="str">
            <v xml:space="preserve">Fischhausstraße 12 </v>
          </cell>
          <cell r="C145" t="str">
            <v>01099</v>
          </cell>
          <cell r="D145" t="str">
            <v>Dresden</v>
          </cell>
        </row>
        <row r="146">
          <cell r="A146" t="str">
            <v>Sporthalle Forsythienstraße (ehem. 142.GS)</v>
          </cell>
          <cell r="B146" t="str">
            <v xml:space="preserve">Forsythienstraße 24 </v>
          </cell>
          <cell r="C146" t="str">
            <v>01169</v>
          </cell>
          <cell r="D146" t="str">
            <v>Dresden</v>
          </cell>
        </row>
        <row r="147">
          <cell r="A147" t="str">
            <v>Sporthalle Freie Evangelische Schule Dresden</v>
          </cell>
          <cell r="B147" t="str">
            <v xml:space="preserve">Hausdorfer Straße 4 </v>
          </cell>
          <cell r="C147" t="str">
            <v>01277</v>
          </cell>
          <cell r="D147" t="str">
            <v>Dresden</v>
          </cell>
        </row>
        <row r="148">
          <cell r="A148" t="str">
            <v xml:space="preserve">Sporthalle Gerhard Grafe </v>
          </cell>
          <cell r="B148" t="str">
            <v>Weixdorfer Rathausplatz 2 a</v>
          </cell>
          <cell r="C148" t="str">
            <v>01108</v>
          </cell>
          <cell r="D148" t="str">
            <v>Dresden</v>
          </cell>
        </row>
        <row r="149">
          <cell r="A149" t="str">
            <v>Sporthalle Ginsterstraße (ehem. 140. GS)</v>
          </cell>
          <cell r="B149" t="str">
            <v xml:space="preserve">Ginsterstraße 3 </v>
          </cell>
          <cell r="C149" t="str">
            <v>01169</v>
          </cell>
          <cell r="D149" t="str">
            <v>Dresden</v>
          </cell>
        </row>
        <row r="150">
          <cell r="A150" t="str">
            <v>Sporthalle Grundschule Cossebaude</v>
          </cell>
          <cell r="B150" t="str">
            <v xml:space="preserve">Bahnhofstraße 5 </v>
          </cell>
          <cell r="C150" t="str">
            <v>01156</v>
          </cell>
          <cell r="D150" t="str">
            <v>Dresden</v>
          </cell>
        </row>
        <row r="151">
          <cell r="A151" t="str">
            <v>Sporthalle Grundschule Naußlitz</v>
          </cell>
          <cell r="B151" t="str">
            <v xml:space="preserve">Saalhausener Straße 61 </v>
          </cell>
          <cell r="C151" t="str">
            <v>01159</v>
          </cell>
          <cell r="D151" t="str">
            <v>Dresden</v>
          </cell>
        </row>
        <row r="152">
          <cell r="A152" t="str">
            <v>Sporthalle Grundschule Schönfeld</v>
          </cell>
          <cell r="B152" t="str">
            <v>Borsbergstraße 12 a</v>
          </cell>
          <cell r="C152" t="str">
            <v>01328</v>
          </cell>
          <cell r="D152" t="str">
            <v>Dresden</v>
          </cell>
        </row>
        <row r="153">
          <cell r="A153" t="str">
            <v>Sporthalle Gymnasium Bühlau</v>
          </cell>
          <cell r="B153" t="str">
            <v xml:space="preserve">Quohrener Straße 12 </v>
          </cell>
          <cell r="C153" t="str">
            <v>01324</v>
          </cell>
          <cell r="D153" t="str">
            <v>Dresden</v>
          </cell>
        </row>
        <row r="154">
          <cell r="A154" t="str">
            <v>Sporthalle Gymnasium Bürgerwiese</v>
          </cell>
          <cell r="B154" t="str">
            <v xml:space="preserve">Parkstraße 4 </v>
          </cell>
          <cell r="C154" t="str">
            <v>01069</v>
          </cell>
          <cell r="D154" t="str">
            <v>Dresden</v>
          </cell>
        </row>
        <row r="155">
          <cell r="A155" t="str">
            <v>Sporthalle Gymnasium Cotta</v>
          </cell>
          <cell r="B155" t="str">
            <v xml:space="preserve">Cossebauder Straße 35 </v>
          </cell>
          <cell r="C155" t="str">
            <v>01157</v>
          </cell>
          <cell r="D155" t="str">
            <v>Dresden</v>
          </cell>
        </row>
        <row r="156">
          <cell r="A156" t="str">
            <v>Sporthalle Gymnasium Dreikönigschule</v>
          </cell>
          <cell r="B156" t="str">
            <v xml:space="preserve">Alaunstraße 32 </v>
          </cell>
          <cell r="C156" t="str">
            <v>01099</v>
          </cell>
          <cell r="D156" t="str">
            <v>Dresden</v>
          </cell>
        </row>
        <row r="157">
          <cell r="A157" t="str">
            <v>Sporthalle Gymnasium Klotzsche</v>
          </cell>
          <cell r="B157" t="str">
            <v xml:space="preserve">Karl-Marx-Straße 44 </v>
          </cell>
          <cell r="C157" t="str">
            <v>01109</v>
          </cell>
          <cell r="D157" t="str">
            <v>Dresden</v>
          </cell>
        </row>
        <row r="158">
          <cell r="A158" t="str">
            <v>Sporthalle Gymnasium Pieschen und 145. Oberschule</v>
          </cell>
          <cell r="B158" t="str">
            <v xml:space="preserve">Gehestraße 10 </v>
          </cell>
          <cell r="C158" t="str">
            <v>01127</v>
          </cell>
          <cell r="D158" t="str">
            <v>Dresden</v>
          </cell>
        </row>
        <row r="159">
          <cell r="A159" t="str">
            <v>Sporthalle Gymnasium Tolkewitz</v>
          </cell>
          <cell r="B159" t="str">
            <v xml:space="preserve">Kipsdorfer Straße 160 </v>
          </cell>
          <cell r="C159" t="str">
            <v>01279</v>
          </cell>
          <cell r="D159" t="str">
            <v>Dresden</v>
          </cell>
        </row>
        <row r="160">
          <cell r="A160" t="str">
            <v>Sporthalle Hans-Erlwein-Gymnasium</v>
          </cell>
          <cell r="B160" t="str">
            <v xml:space="preserve">Hepkestraße 63 </v>
          </cell>
          <cell r="C160" t="str">
            <v>01277</v>
          </cell>
          <cell r="D160" t="str">
            <v>Dresden</v>
          </cell>
        </row>
        <row r="161">
          <cell r="A161" t="str">
            <v>Sporthalle HOGA</v>
          </cell>
          <cell r="B161" t="str">
            <v xml:space="preserve">Zamenhofstraße 61 </v>
          </cell>
          <cell r="C161" t="str">
            <v>01257</v>
          </cell>
          <cell r="D161" t="str">
            <v>Dresden</v>
          </cell>
        </row>
        <row r="162">
          <cell r="A162" t="str">
            <v>Sporthalle Internationale Schule</v>
          </cell>
          <cell r="B162" t="str">
            <v xml:space="preserve">Annenstraße 9 </v>
          </cell>
          <cell r="C162" t="str">
            <v>01067</v>
          </cell>
          <cell r="D162" t="str">
            <v>Dresden</v>
          </cell>
        </row>
        <row r="163">
          <cell r="A163" t="str">
            <v>Sporthalle Julius-Ambrosius-Hülße-Gymnasium</v>
          </cell>
          <cell r="B163" t="str">
            <v xml:space="preserve">Hülßestraße 16 </v>
          </cell>
          <cell r="C163" t="str">
            <v>01237</v>
          </cell>
          <cell r="D163" t="str">
            <v>Dresden</v>
          </cell>
        </row>
        <row r="164">
          <cell r="A164" t="str">
            <v>Sporthalle Karl-Liebknecht-Straße</v>
          </cell>
          <cell r="B164" t="str">
            <v xml:space="preserve">Karl-Liebknecht-Straße 53 </v>
          </cell>
          <cell r="C164" t="str">
            <v>01109</v>
          </cell>
          <cell r="D164" t="str">
            <v>Dresden</v>
          </cell>
        </row>
        <row r="165">
          <cell r="A165" t="str">
            <v>Sporthalle Klotzsche</v>
          </cell>
          <cell r="B165" t="str">
            <v xml:space="preserve">Zum Windkanal 14 </v>
          </cell>
          <cell r="C165" t="str">
            <v>01109</v>
          </cell>
          <cell r="D165" t="str">
            <v>Dresden</v>
          </cell>
        </row>
        <row r="166">
          <cell r="A166" t="str">
            <v>Sporthalle Kreuzgymnasium Dresden</v>
          </cell>
          <cell r="B166" t="str">
            <v xml:space="preserve">Dornblüthstraße 4 </v>
          </cell>
          <cell r="C166" t="str">
            <v>01277</v>
          </cell>
          <cell r="D166" t="str">
            <v>Dresden</v>
          </cell>
        </row>
        <row r="167">
          <cell r="A167" t="str">
            <v>Sporthalle Laborschule</v>
          </cell>
          <cell r="B167" t="str">
            <v xml:space="preserve">Espenstraße 3 </v>
          </cell>
          <cell r="C167" t="str">
            <v>01169</v>
          </cell>
          <cell r="D167" t="str">
            <v>Dresden</v>
          </cell>
        </row>
        <row r="168">
          <cell r="A168" t="str">
            <v>Sporthalle Landessportbund Sachsen</v>
          </cell>
          <cell r="B168" t="str">
            <v>Marienallee 14 b</v>
          </cell>
          <cell r="C168" t="str">
            <v>01099</v>
          </cell>
          <cell r="D168" t="str">
            <v>Dresden</v>
          </cell>
        </row>
        <row r="169">
          <cell r="A169" t="str">
            <v>Sporthalle Langebrück</v>
          </cell>
          <cell r="B169" t="str">
            <v>Dresdner Straße 36 a</v>
          </cell>
          <cell r="C169" t="str">
            <v>01465</v>
          </cell>
          <cell r="D169" t="str">
            <v>Dresden</v>
          </cell>
        </row>
        <row r="170">
          <cell r="A170" t="str">
            <v>Sporthalle Lessingstraße</v>
          </cell>
          <cell r="B170" t="str">
            <v xml:space="preserve">Lessingstraße 10 </v>
          </cell>
          <cell r="C170" t="str">
            <v>01099</v>
          </cell>
          <cell r="D170" t="str">
            <v>Dresden</v>
          </cell>
        </row>
        <row r="171">
          <cell r="A171" t="str">
            <v>Sporthalle Leutewitzer Ring</v>
          </cell>
          <cell r="B171" t="str">
            <v xml:space="preserve">Leutewitzer Ring 141 </v>
          </cell>
          <cell r="C171" t="str">
            <v>01169</v>
          </cell>
          <cell r="D171" t="str">
            <v>Dresden</v>
          </cell>
        </row>
        <row r="172">
          <cell r="A172" t="str">
            <v>Sporthalle Marie-Curie-Gymnasium</v>
          </cell>
          <cell r="B172" t="str">
            <v xml:space="preserve">Zirkusstraße 7 </v>
          </cell>
          <cell r="C172" t="str">
            <v>01069</v>
          </cell>
          <cell r="D172" t="str">
            <v>Dresden</v>
          </cell>
        </row>
        <row r="173">
          <cell r="A173" t="str">
            <v>Sporthalle Martin-Andersen-Nexö-Gymnasium</v>
          </cell>
          <cell r="B173" t="str">
            <v xml:space="preserve">Haydnstraße 49 </v>
          </cell>
          <cell r="C173" t="str">
            <v>01309</v>
          </cell>
          <cell r="D173" t="str">
            <v>Dresden</v>
          </cell>
        </row>
        <row r="174">
          <cell r="A174" t="str">
            <v>Sporthalle Montessorischule</v>
          </cell>
          <cell r="B174" t="str">
            <v xml:space="preserve">Glashütter Straße 10 </v>
          </cell>
          <cell r="C174" t="str">
            <v>01309</v>
          </cell>
          <cell r="D174" t="str">
            <v>Dresden</v>
          </cell>
        </row>
        <row r="175">
          <cell r="A175" t="str">
            <v>Sporthalle Nöthnitzer Straße</v>
          </cell>
          <cell r="B175" t="str">
            <v>Nöthnitzer Straße 60 a</v>
          </cell>
          <cell r="C175" t="str">
            <v>01187</v>
          </cell>
          <cell r="D175" t="str">
            <v>Dresden</v>
          </cell>
        </row>
        <row r="176">
          <cell r="A176" t="str">
            <v>Sporthalle Oberschule Cossebaude</v>
          </cell>
          <cell r="B176" t="str">
            <v xml:space="preserve">Erna-Berger-Straße 1 </v>
          </cell>
          <cell r="C176" t="str">
            <v>01156</v>
          </cell>
          <cell r="D176" t="str">
            <v>Dresden</v>
          </cell>
        </row>
        <row r="177">
          <cell r="A177" t="str">
            <v>Sporthalle Oberschule Pieschen</v>
          </cell>
          <cell r="B177" t="str">
            <v xml:space="preserve">Robert-Matzke-Straße 14 </v>
          </cell>
          <cell r="C177" t="str">
            <v>01127</v>
          </cell>
          <cell r="D177" t="str">
            <v>Dresden</v>
          </cell>
        </row>
        <row r="178">
          <cell r="A178" t="str">
            <v>Sporthalle Oberschule Weißig</v>
          </cell>
          <cell r="B178" t="str">
            <v xml:space="preserve">Gönnsdorfer Weg 1 </v>
          </cell>
          <cell r="C178" t="str">
            <v>01328</v>
          </cell>
          <cell r="D178" t="str">
            <v>Dresden</v>
          </cell>
        </row>
        <row r="179">
          <cell r="A179" t="str">
            <v>Sporthalle Oberschule Weixdorf</v>
          </cell>
          <cell r="B179" t="str">
            <v xml:space="preserve">Alte Dresdner Straße 22 </v>
          </cell>
          <cell r="C179" t="str">
            <v>01108</v>
          </cell>
          <cell r="D179" t="str">
            <v>Dresden</v>
          </cell>
        </row>
        <row r="180">
          <cell r="A180" t="str">
            <v>Sporthalle Oskar-Röder-Straße</v>
          </cell>
          <cell r="B180" t="str">
            <v>Oskar-Röder-Straße 4 a</v>
          </cell>
          <cell r="C180" t="str">
            <v>01237</v>
          </cell>
          <cell r="D180" t="str">
            <v>Dresden</v>
          </cell>
        </row>
        <row r="181">
          <cell r="A181" t="str">
            <v>Sporthalle Pestalozziplatz</v>
          </cell>
          <cell r="B181" t="str">
            <v xml:space="preserve">Pestalozziplatz 20 </v>
          </cell>
          <cell r="C181" t="str">
            <v>01127</v>
          </cell>
          <cell r="D181" t="str">
            <v>Dresden</v>
          </cell>
        </row>
        <row r="182">
          <cell r="A182" t="str">
            <v>Sporthalle Romain-Rolland-Gymnasium</v>
          </cell>
          <cell r="B182" t="str">
            <v xml:space="preserve">Weintraubenstraße 3 </v>
          </cell>
          <cell r="C182" t="str">
            <v>01099</v>
          </cell>
          <cell r="D182" t="str">
            <v>Dresden</v>
          </cell>
        </row>
        <row r="183">
          <cell r="A183" t="str">
            <v>Sporthalle Schule für Erziehungshilfe</v>
          </cell>
          <cell r="B183" t="str">
            <v xml:space="preserve">Karl-Laux-Straße 5 </v>
          </cell>
          <cell r="C183" t="str">
            <v>01219</v>
          </cell>
          <cell r="D183" t="str">
            <v>Dresden</v>
          </cell>
        </row>
        <row r="184">
          <cell r="A184" t="str">
            <v>Sporthalle Schule für Erziehungshilfe "Erich Kästner"</v>
          </cell>
          <cell r="B184" t="str">
            <v xml:space="preserve">Zinzendorfstraße 4 </v>
          </cell>
          <cell r="C184" t="str">
            <v>01069</v>
          </cell>
          <cell r="D184" t="str">
            <v>Dresden</v>
          </cell>
        </row>
        <row r="185">
          <cell r="A185" t="str">
            <v>Sporthalle Schule für geistig Behinderte "Astrid Lindgren"</v>
          </cell>
          <cell r="B185" t="str">
            <v xml:space="preserve">Lise-Meitner-Straße 22 </v>
          </cell>
          <cell r="C185" t="str">
            <v>01169</v>
          </cell>
          <cell r="D185" t="str">
            <v>Dresden</v>
          </cell>
        </row>
        <row r="186">
          <cell r="A186" t="str">
            <v>Sporthalle Schule zur Lernförderung "A.S.Makarenko"</v>
          </cell>
          <cell r="B186" t="str">
            <v xml:space="preserve">Leisniger Straße 76 </v>
          </cell>
          <cell r="C186" t="str">
            <v>01127</v>
          </cell>
          <cell r="D186" t="str">
            <v>Dresden</v>
          </cell>
        </row>
        <row r="187">
          <cell r="A187" t="str">
            <v>Sporthalle Schule zur Lernförderung "Albert Schweitzer"</v>
          </cell>
          <cell r="B187" t="str">
            <v xml:space="preserve">Georg-Palitzsch-Straße 40 </v>
          </cell>
          <cell r="C187" t="str">
            <v>01239</v>
          </cell>
          <cell r="D187" t="str">
            <v>Dresden</v>
          </cell>
        </row>
        <row r="188">
          <cell r="A188" t="str">
            <v>Sporthalle Schule zur Lernförderung "Am Landgraben"</v>
          </cell>
          <cell r="B188" t="str">
            <v xml:space="preserve">Pirnaer Landstraße 55 </v>
          </cell>
          <cell r="C188" t="str">
            <v>01237</v>
          </cell>
          <cell r="D188" t="str">
            <v>Dresden</v>
          </cell>
        </row>
        <row r="189">
          <cell r="A189" t="str">
            <v>Sporthalle Sportschulzentrum</v>
          </cell>
          <cell r="B189" t="str">
            <v>Messering 2 a</v>
          </cell>
          <cell r="C189" t="str">
            <v>01067</v>
          </cell>
          <cell r="D189" t="str">
            <v>Dresden</v>
          </cell>
        </row>
        <row r="190">
          <cell r="A190" t="str">
            <v>Sporthalle St. Benno-Gymnasium</v>
          </cell>
          <cell r="B190" t="str">
            <v xml:space="preserve">Pillnitzer Straße 39 </v>
          </cell>
          <cell r="C190" t="str">
            <v>01069</v>
          </cell>
          <cell r="D190" t="str">
            <v>Dresden</v>
          </cell>
        </row>
        <row r="191">
          <cell r="A191" t="str">
            <v>Sporthalle STO Erlweinstraße 6a</v>
          </cell>
          <cell r="B191" t="str">
            <v>Erlweinstraße 6 a</v>
          </cell>
          <cell r="C191" t="str">
            <v>01069</v>
          </cell>
          <cell r="D191" t="str">
            <v>Dresden</v>
          </cell>
        </row>
        <row r="192">
          <cell r="A192" t="str">
            <v>Sporthalle Terrassenufer (ehem. 18. GS)</v>
          </cell>
          <cell r="B192" t="str">
            <v xml:space="preserve">Terrassenufer 15 </v>
          </cell>
          <cell r="C192" t="str">
            <v>01069</v>
          </cell>
          <cell r="D192" t="str">
            <v>Dresden</v>
          </cell>
        </row>
        <row r="193">
          <cell r="A193" t="str">
            <v>Sporthalle Teutoburgstraße (ehem. 20.GS)</v>
          </cell>
          <cell r="B193" t="str">
            <v xml:space="preserve">Teutoburgstraße 15 </v>
          </cell>
          <cell r="C193" t="str">
            <v>01309</v>
          </cell>
          <cell r="D193" t="str">
            <v>Dresden</v>
          </cell>
        </row>
        <row r="194">
          <cell r="A194" t="str">
            <v>Sporthalle Thäterstraße (ehem. 42.GS)</v>
          </cell>
          <cell r="B194" t="str">
            <v xml:space="preserve">Mengsstraße 19 </v>
          </cell>
          <cell r="C194" t="str">
            <v>01139</v>
          </cell>
          <cell r="D194" t="str">
            <v>Dresden</v>
          </cell>
        </row>
        <row r="195">
          <cell r="A195" t="str">
            <v>Sporthalle Universitätsklinikum, Haus 25</v>
          </cell>
          <cell r="B195" t="str">
            <v xml:space="preserve">Fetscherstraße 74 </v>
          </cell>
          <cell r="C195" t="str">
            <v>01307</v>
          </cell>
          <cell r="D195" t="str">
            <v>Dresden</v>
          </cell>
        </row>
        <row r="196">
          <cell r="A196" t="str">
            <v>Sporthalle Universitätsschule</v>
          </cell>
          <cell r="B196" t="str">
            <v>Cämmerswalder Str. 41</v>
          </cell>
          <cell r="C196" t="str">
            <v>01189</v>
          </cell>
          <cell r="D196" t="str">
            <v>Dresden</v>
          </cell>
        </row>
        <row r="197">
          <cell r="A197" t="str">
            <v>Sporthalle Vitzthum-Gymnasium</v>
          </cell>
          <cell r="B197" t="str">
            <v xml:space="preserve">Paradiesstraße 35 </v>
          </cell>
          <cell r="C197" t="str">
            <v>01217</v>
          </cell>
          <cell r="D197" t="str">
            <v>Dresden</v>
          </cell>
        </row>
        <row r="198">
          <cell r="A198" t="str">
            <v>Sporthalle Walddorfschule</v>
          </cell>
          <cell r="B198" t="str">
            <v>Marienallee 5</v>
          </cell>
          <cell r="C198" t="str">
            <v>01099</v>
          </cell>
          <cell r="D198" t="str">
            <v>Dresden</v>
          </cell>
        </row>
        <row r="199">
          <cell r="A199" t="str">
            <v>Sporthalle Weberplatz</v>
          </cell>
          <cell r="B199" t="str">
            <v xml:space="preserve">Weberplatz 5 </v>
          </cell>
          <cell r="C199" t="str">
            <v>01217</v>
          </cell>
          <cell r="D199" t="str">
            <v>Dresden</v>
          </cell>
        </row>
        <row r="200">
          <cell r="A200" t="str">
            <v>Sportkomplex Jägerpark</v>
          </cell>
          <cell r="B200" t="str">
            <v xml:space="preserve">Jägerpark 12 </v>
          </cell>
          <cell r="C200" t="str">
            <v>01099</v>
          </cell>
          <cell r="D200" t="str">
            <v>Dresden</v>
          </cell>
        </row>
        <row r="201">
          <cell r="A201" t="str">
            <v>Sportpark Ostra</v>
          </cell>
          <cell r="B201" t="str">
            <v xml:space="preserve">Magdeburger Straße 10 </v>
          </cell>
          <cell r="C201" t="str">
            <v>01067</v>
          </cell>
          <cell r="D201" t="str">
            <v>Dresden</v>
          </cell>
        </row>
        <row r="202">
          <cell r="A202" t="str">
            <v>Sportplatz  129. Grundschule</v>
          </cell>
          <cell r="B202" t="str">
            <v xml:space="preserve">Otto-Dix-Ring 57 </v>
          </cell>
          <cell r="C202" t="str">
            <v>01219</v>
          </cell>
          <cell r="D202" t="str">
            <v>Dresden</v>
          </cell>
        </row>
        <row r="203">
          <cell r="A203" t="str">
            <v>Sportplatz "Am Dölzschgaben"</v>
          </cell>
          <cell r="B203" t="str">
            <v xml:space="preserve">Am Dölzschgraben 7 </v>
          </cell>
          <cell r="C203" t="str">
            <v>01187</v>
          </cell>
          <cell r="D203" t="str">
            <v>Dresden</v>
          </cell>
        </row>
        <row r="204">
          <cell r="A204" t="str">
            <v>Sportplatz "Am Leutewitzer Park"</v>
          </cell>
          <cell r="B204" t="str">
            <v>Steinbacher Straße 56 a</v>
          </cell>
          <cell r="C204" t="str">
            <v>01157</v>
          </cell>
          <cell r="D204" t="str">
            <v>Dresden</v>
          </cell>
        </row>
        <row r="205">
          <cell r="A205" t="str">
            <v>Sportplatz 101. Oberschule</v>
          </cell>
          <cell r="B205" t="str">
            <v xml:space="preserve">Pfotenhauerstraße 42 </v>
          </cell>
          <cell r="C205" t="str">
            <v>01307</v>
          </cell>
          <cell r="D205" t="str">
            <v>Dresden</v>
          </cell>
        </row>
        <row r="206">
          <cell r="A206" t="str">
            <v>Sportplatz 107. Oberschule</v>
          </cell>
          <cell r="B206" t="str">
            <v xml:space="preserve">Hepkestraße 28 </v>
          </cell>
          <cell r="C206" t="str">
            <v>01309</v>
          </cell>
          <cell r="D206" t="str">
            <v>Dresden</v>
          </cell>
        </row>
        <row r="207">
          <cell r="A207" t="str">
            <v>Sportplatz 113. Grundschule</v>
          </cell>
          <cell r="B207" t="str">
            <v xml:space="preserve">Georg-Nerlich-Straße 1 </v>
          </cell>
          <cell r="C207" t="str">
            <v>01307</v>
          </cell>
          <cell r="D207" t="str">
            <v>Dresden</v>
          </cell>
        </row>
        <row r="208">
          <cell r="A208" t="str">
            <v>Sportplatz 120. Grundschule</v>
          </cell>
          <cell r="B208" t="str">
            <v xml:space="preserve">Trattendorfer Straße 1 </v>
          </cell>
          <cell r="C208" t="str">
            <v>01239</v>
          </cell>
          <cell r="D208" t="str">
            <v>Dresden</v>
          </cell>
        </row>
        <row r="209">
          <cell r="A209" t="str">
            <v>Sportplatz 121. Oberschule</v>
          </cell>
          <cell r="B209" t="str">
            <v xml:space="preserve">Gamigstraße 28 </v>
          </cell>
          <cell r="C209" t="str">
            <v>01239</v>
          </cell>
          <cell r="D209" t="str">
            <v>Dresden</v>
          </cell>
        </row>
        <row r="210">
          <cell r="A210" t="str">
            <v>Sportplatz 135. Grundschule</v>
          </cell>
          <cell r="B210" t="str">
            <v xml:space="preserve">Amalie-Dietrich-Platz 10 </v>
          </cell>
          <cell r="C210" t="str">
            <v>01169</v>
          </cell>
          <cell r="D210" t="str">
            <v>Dresden</v>
          </cell>
        </row>
        <row r="211">
          <cell r="A211" t="str">
            <v>Sportplatz 15. Grundschule</v>
          </cell>
          <cell r="B211" t="str">
            <v xml:space="preserve">Seifhennersdorfer Straße 10 </v>
          </cell>
          <cell r="C211" t="str">
            <v>01099</v>
          </cell>
          <cell r="D211" t="str">
            <v>Dresden</v>
          </cell>
        </row>
        <row r="212">
          <cell r="A212" t="str">
            <v>Sportplatz 19. Grundschule</v>
          </cell>
          <cell r="B212" t="str">
            <v xml:space="preserve">Am Jägerpark 5 </v>
          </cell>
          <cell r="C212" t="str">
            <v>01099</v>
          </cell>
          <cell r="D212" t="str">
            <v>Dresden</v>
          </cell>
        </row>
        <row r="213">
          <cell r="A213" t="str">
            <v>Sportplatz 30. Grundschule</v>
          </cell>
          <cell r="B213" t="str">
            <v xml:space="preserve">Hechtstraße 55 </v>
          </cell>
          <cell r="C213" t="str">
            <v>01097</v>
          </cell>
          <cell r="D213" t="str">
            <v>Dresden</v>
          </cell>
        </row>
        <row r="214">
          <cell r="A214" t="str">
            <v>Sportplatz 46. Oberschule</v>
          </cell>
          <cell r="B214" t="str">
            <v xml:space="preserve">Leubnitzer Straße 14 </v>
          </cell>
          <cell r="C214" t="str">
            <v>01069</v>
          </cell>
          <cell r="D214" t="str">
            <v>Dresden</v>
          </cell>
        </row>
        <row r="215">
          <cell r="A215" t="str">
            <v>Sportplatz 62. Oberschule</v>
          </cell>
          <cell r="B215" t="str">
            <v xml:space="preserve">Fidelio-F.-Finke-Straße 15 </v>
          </cell>
          <cell r="C215" t="str">
            <v>01326</v>
          </cell>
          <cell r="D215" t="str">
            <v>Dresden</v>
          </cell>
        </row>
        <row r="216">
          <cell r="A216" t="str">
            <v>Sportplatz 63. Grundschule</v>
          </cell>
          <cell r="B216" t="str">
            <v xml:space="preserve">Wägnerstraße 24 </v>
          </cell>
          <cell r="C216" t="str">
            <v>01309</v>
          </cell>
          <cell r="D216" t="str">
            <v>Dresden</v>
          </cell>
        </row>
        <row r="217">
          <cell r="A217" t="str">
            <v>Sportplatz 66. Oberschule</v>
          </cell>
          <cell r="B217" t="str">
            <v xml:space="preserve">Dieselstraße 55 </v>
          </cell>
          <cell r="C217" t="str">
            <v>01257</v>
          </cell>
          <cell r="D217" t="str">
            <v>Dresden</v>
          </cell>
        </row>
        <row r="218">
          <cell r="A218" t="str">
            <v>Sportplatz 77. Grundschule</v>
          </cell>
          <cell r="B218" t="str">
            <v xml:space="preserve">Am Urnenfeld 27 </v>
          </cell>
          <cell r="C218" t="str">
            <v>01157</v>
          </cell>
          <cell r="D218" t="str">
            <v>Dresden</v>
          </cell>
        </row>
        <row r="219">
          <cell r="A219" t="str">
            <v>Sportplatz 81. Grundschule</v>
          </cell>
          <cell r="B219" t="str">
            <v xml:space="preserve">Robert-Weber-Straße 5 </v>
          </cell>
          <cell r="C219" t="str">
            <v>01187</v>
          </cell>
          <cell r="D219" t="str">
            <v>Dresden</v>
          </cell>
        </row>
        <row r="220">
          <cell r="A220" t="str">
            <v>Sportplatz 9. Oberschule</v>
          </cell>
          <cell r="B220" t="str">
            <v xml:space="preserve">Lommatzscher Straße 121 </v>
          </cell>
          <cell r="C220" t="str">
            <v>01139</v>
          </cell>
          <cell r="D220" t="str">
            <v>Dresden</v>
          </cell>
        </row>
        <row r="221">
          <cell r="A221" t="str">
            <v>Sportplatz Aachener Straße</v>
          </cell>
          <cell r="B221" t="str">
            <v>Aachener Straße 19 a</v>
          </cell>
          <cell r="C221" t="str">
            <v>01129</v>
          </cell>
          <cell r="D221" t="str">
            <v>Dresden</v>
          </cell>
        </row>
        <row r="222">
          <cell r="A222" t="str">
            <v>Sportplatz am Gemeindezentrum Gompitz</v>
          </cell>
          <cell r="B222" t="str">
            <v>Altnossener Straße 46 a</v>
          </cell>
          <cell r="C222" t="str">
            <v>01156</v>
          </cell>
          <cell r="D222" t="str">
            <v>Dresden</v>
          </cell>
        </row>
        <row r="223">
          <cell r="A223" t="str">
            <v>Sportplatz Bärensteiner Straße</v>
          </cell>
          <cell r="B223" t="str">
            <v xml:space="preserve">Bärensteiner Straße 33 </v>
          </cell>
          <cell r="C223" t="str">
            <v>01277</v>
          </cell>
          <cell r="D223" t="str">
            <v>Dresden</v>
          </cell>
        </row>
        <row r="224">
          <cell r="A224" t="str">
            <v>Sportplatz Bärnsdorfer Straße</v>
          </cell>
          <cell r="B224" t="str">
            <v xml:space="preserve">Bärnsdorfer Straße 2 </v>
          </cell>
          <cell r="C224" t="str">
            <v>01097</v>
          </cell>
          <cell r="D224" t="str">
            <v>Dresden</v>
          </cell>
        </row>
        <row r="225">
          <cell r="A225" t="str">
            <v>Sportplatz Bertolt-Brecht-Gymnasium</v>
          </cell>
          <cell r="B225" t="str">
            <v>Thomaestraße</v>
          </cell>
          <cell r="C225" t="str">
            <v>01307</v>
          </cell>
          <cell r="D225" t="str">
            <v>Dresden</v>
          </cell>
        </row>
        <row r="226">
          <cell r="A226" t="str">
            <v>Sportplatz BIP Kreativitätsschule</v>
          </cell>
          <cell r="B226" t="str">
            <v xml:space="preserve">Tiergartenstraße 18 </v>
          </cell>
          <cell r="C226" t="str">
            <v>01219</v>
          </cell>
          <cell r="D226" t="str">
            <v>Dresden</v>
          </cell>
        </row>
        <row r="227">
          <cell r="A227" t="str">
            <v>Sportplatz Boxberger Straße</v>
          </cell>
          <cell r="B227" t="str">
            <v xml:space="preserve">Boxberger Straße 1 </v>
          </cell>
          <cell r="C227" t="str">
            <v>01239</v>
          </cell>
          <cell r="D227" t="str">
            <v>Dresden</v>
          </cell>
        </row>
        <row r="228">
          <cell r="A228" t="str">
            <v>Sportplatz BSZ Gesundheit und Sozialwesen</v>
          </cell>
          <cell r="B228" t="str">
            <v xml:space="preserve">Döbelner Straße 8 </v>
          </cell>
          <cell r="C228" t="str">
            <v>01129</v>
          </cell>
          <cell r="D228" t="str">
            <v>Dresden</v>
          </cell>
        </row>
        <row r="229">
          <cell r="A229" t="str">
            <v xml:space="preserve">Sportplatz Christliche Schule Dresden </v>
          </cell>
          <cell r="B229" t="str">
            <v xml:space="preserve">Rathener Straße 78 </v>
          </cell>
          <cell r="C229" t="str">
            <v>01259</v>
          </cell>
          <cell r="D229" t="str">
            <v>Dresden</v>
          </cell>
        </row>
        <row r="230">
          <cell r="A230" t="str">
            <v>Sportplatz Cossebaude</v>
          </cell>
          <cell r="B230" t="str">
            <v xml:space="preserve">Gohliser Weg 16 </v>
          </cell>
          <cell r="C230" t="str">
            <v>01156</v>
          </cell>
          <cell r="D230" t="str">
            <v>Dresden</v>
          </cell>
        </row>
        <row r="231">
          <cell r="A231" t="str">
            <v>Sportplatz Dobritz</v>
          </cell>
          <cell r="B231" t="str">
            <v xml:space="preserve">Breitscheidstraße 86 </v>
          </cell>
          <cell r="C231" t="str">
            <v>01237</v>
          </cell>
          <cell r="D231" t="str">
            <v>Dresden</v>
          </cell>
        </row>
        <row r="232">
          <cell r="A232" t="str">
            <v>Sportplatz Dohnaer Straße</v>
          </cell>
          <cell r="B232" t="str">
            <v xml:space="preserve">Dohnaer Straße 154 </v>
          </cell>
          <cell r="C232" t="str">
            <v>01239</v>
          </cell>
          <cell r="D232" t="str">
            <v>Dresden</v>
          </cell>
        </row>
        <row r="233">
          <cell r="A233" t="str">
            <v>Sportplatz Eibenstocker Straße</v>
          </cell>
          <cell r="B233" t="str">
            <v xml:space="preserve">Eibenstocker Straße 1 </v>
          </cell>
          <cell r="C233" t="str">
            <v>01309</v>
          </cell>
          <cell r="D233" t="str">
            <v>Dresden</v>
          </cell>
        </row>
        <row r="234">
          <cell r="A234" t="str">
            <v>Sportplatz Eisenberger Straße</v>
          </cell>
          <cell r="B234" t="str">
            <v>Eisenberger Straße 1 a</v>
          </cell>
          <cell r="C234" t="str">
            <v>01127</v>
          </cell>
          <cell r="D234" t="str">
            <v>Dresden</v>
          </cell>
        </row>
        <row r="235">
          <cell r="A235" t="str">
            <v>Sportplatz Grundschule Langebrück</v>
          </cell>
          <cell r="B235" t="str">
            <v xml:space="preserve">Friedrich-Wolf-Straße 7 </v>
          </cell>
          <cell r="C235" t="str">
            <v>01465</v>
          </cell>
          <cell r="D235" t="str">
            <v>Dresden</v>
          </cell>
        </row>
        <row r="236">
          <cell r="A236" t="str">
            <v>Sportplatz Gymnasium Plauen</v>
          </cell>
          <cell r="B236" t="str">
            <v xml:space="preserve">Kantstraße 2 </v>
          </cell>
          <cell r="C236" t="str">
            <v>01187</v>
          </cell>
          <cell r="D236" t="str">
            <v>Dresden</v>
          </cell>
        </row>
        <row r="237">
          <cell r="A237" t="str">
            <v>Sportplatz Hebbelstraße</v>
          </cell>
          <cell r="B237" t="str">
            <v xml:space="preserve">Hebbelstraße 23 </v>
          </cell>
          <cell r="C237" t="str">
            <v>01157</v>
          </cell>
          <cell r="D237" t="str">
            <v>Dresden</v>
          </cell>
        </row>
        <row r="238">
          <cell r="A238" t="str">
            <v>Sportplatz Karl-Liebknecht-Straße</v>
          </cell>
          <cell r="B238" t="str">
            <v xml:space="preserve">Karl-Liebknecht-Straße 53 </v>
          </cell>
          <cell r="C238" t="str">
            <v>01109</v>
          </cell>
          <cell r="D238" t="str">
            <v>Dresden</v>
          </cell>
        </row>
        <row r="239">
          <cell r="A239" t="str">
            <v>Sportplatz Karlsruher Straße</v>
          </cell>
          <cell r="B239" t="str">
            <v>Karlsruher Str. 77</v>
          </cell>
          <cell r="C239" t="str">
            <v>01189</v>
          </cell>
          <cell r="D239" t="str">
            <v>Dresden</v>
          </cell>
        </row>
        <row r="240">
          <cell r="A240" t="str">
            <v>Sportplatz Käthe-Kollwitz-Ufer</v>
          </cell>
          <cell r="B240" t="str">
            <v>Käthe-Kollwitz-Ufer 19 b</v>
          </cell>
          <cell r="C240" t="str">
            <v>01307</v>
          </cell>
          <cell r="D240" t="str">
            <v>Dresden</v>
          </cell>
        </row>
        <row r="241">
          <cell r="A241" t="str">
            <v>Sportplatz Klotzscher Hauptstraße</v>
          </cell>
          <cell r="B241" t="str">
            <v>Klotzscher Hauptstraße 29 f</v>
          </cell>
          <cell r="C241" t="str">
            <v>01109</v>
          </cell>
          <cell r="D241" t="str">
            <v>Dresden</v>
          </cell>
        </row>
        <row r="242">
          <cell r="A242" t="str">
            <v>Sportplatz Liebstädter Straße</v>
          </cell>
          <cell r="B242" t="str">
            <v xml:space="preserve">Liebstädter Straße 15 </v>
          </cell>
          <cell r="C242" t="str">
            <v>01277</v>
          </cell>
          <cell r="D242" t="str">
            <v>Dresden</v>
          </cell>
        </row>
        <row r="243">
          <cell r="A243" t="str">
            <v>Sportplatz Lockwitzgrund</v>
          </cell>
          <cell r="B243" t="str">
            <v xml:space="preserve">Lockwitzgrund 20 </v>
          </cell>
          <cell r="C243" t="str">
            <v>01257</v>
          </cell>
          <cell r="D243" t="str">
            <v>Dresden</v>
          </cell>
        </row>
        <row r="244">
          <cell r="A244" t="str">
            <v>Sportplatz Loschwitz</v>
          </cell>
          <cell r="B244" t="str">
            <v xml:space="preserve">Friedrich-Wieck-Straße 32 </v>
          </cell>
          <cell r="C244" t="str">
            <v>01326</v>
          </cell>
          <cell r="D244" t="str">
            <v>Dresden</v>
          </cell>
        </row>
        <row r="245">
          <cell r="A245" t="str">
            <v>Sportplatz Ludwig-Kossuth-Straße</v>
          </cell>
          <cell r="B245" t="str">
            <v>Ludwig-Kossuth-Straße 34 a</v>
          </cell>
          <cell r="C245" t="str">
            <v>01109</v>
          </cell>
          <cell r="D245" t="str">
            <v>Dresden</v>
          </cell>
        </row>
        <row r="246">
          <cell r="A246" t="str">
            <v>Sportplatz Malterstraße</v>
          </cell>
          <cell r="B246" t="str">
            <v xml:space="preserve">Malterstraße 18 </v>
          </cell>
          <cell r="C246" t="str">
            <v>01159</v>
          </cell>
          <cell r="D246" t="str">
            <v>Dresden</v>
          </cell>
        </row>
        <row r="247">
          <cell r="A247" t="str">
            <v>Sportplatz Meschwitzstraße</v>
          </cell>
          <cell r="B247" t="str">
            <v xml:space="preserve">Meschwitzstraße 10 </v>
          </cell>
          <cell r="C247" t="str">
            <v>01099</v>
          </cell>
          <cell r="D247" t="str">
            <v>Dresden</v>
          </cell>
        </row>
        <row r="248">
          <cell r="A248" t="str">
            <v>Sportplatz Nachtflügelweg</v>
          </cell>
          <cell r="B248" t="str">
            <v xml:space="preserve">Nachtflügelweg 36 </v>
          </cell>
          <cell r="C248" t="str">
            <v>01324</v>
          </cell>
          <cell r="D248" t="str">
            <v>Dresden</v>
          </cell>
        </row>
        <row r="249">
          <cell r="A249" t="str">
            <v>Sportplatz Narzissenweg</v>
          </cell>
          <cell r="B249" t="str">
            <v xml:space="preserve">Narzissenweg 9 </v>
          </cell>
          <cell r="C249" t="str">
            <v>01259</v>
          </cell>
          <cell r="D249" t="str">
            <v>Dresden</v>
          </cell>
        </row>
        <row r="250">
          <cell r="A250" t="str">
            <v>Sportplatz Neuländer Straße</v>
          </cell>
          <cell r="B250" t="str">
            <v xml:space="preserve">Neuländer Straße 60 </v>
          </cell>
          <cell r="C250" t="str">
            <v>01129</v>
          </cell>
          <cell r="D250" t="str">
            <v>Dresden</v>
          </cell>
        </row>
        <row r="251">
          <cell r="A251" t="str">
            <v>Sportplatz Nickern Wittgensdorfer Straße</v>
          </cell>
          <cell r="B251" t="str">
            <v xml:space="preserve">Wittgensdorfer Straße 30 </v>
          </cell>
          <cell r="C251" t="str">
            <v>01257</v>
          </cell>
          <cell r="D251" t="str">
            <v>Dresden</v>
          </cell>
        </row>
        <row r="252">
          <cell r="A252" t="str">
            <v>Sportplatz Oberpoyritz</v>
          </cell>
          <cell r="B252" t="str">
            <v xml:space="preserve">An der Schmiede 10 </v>
          </cell>
          <cell r="C252" t="str">
            <v>01326</v>
          </cell>
          <cell r="D252" t="str">
            <v>Dresden</v>
          </cell>
        </row>
        <row r="253">
          <cell r="A253" t="str">
            <v>Sportplatz Oskar-Röder-Straße</v>
          </cell>
          <cell r="B253" t="str">
            <v>Oskar-Röder-Straße 4 a</v>
          </cell>
          <cell r="C253" t="str">
            <v>01237</v>
          </cell>
          <cell r="D253" t="str">
            <v>Dresden</v>
          </cell>
        </row>
        <row r="254">
          <cell r="A254" t="str">
            <v>Sportplatz Pestalozzi-Gymnasium</v>
          </cell>
          <cell r="B254" t="str">
            <v xml:space="preserve">Pestalozziplatz 22 </v>
          </cell>
          <cell r="C254" t="str">
            <v>01127</v>
          </cell>
          <cell r="D254" t="str">
            <v>Dresden</v>
          </cell>
        </row>
        <row r="255">
          <cell r="A255" t="str">
            <v>Sportplatz Pfotenhauerstraße</v>
          </cell>
          <cell r="B255" t="str">
            <v xml:space="preserve">Pfotenhauerstraße 79 </v>
          </cell>
          <cell r="C255" t="str">
            <v>01307</v>
          </cell>
          <cell r="D255" t="str">
            <v>Dresden</v>
          </cell>
        </row>
        <row r="256">
          <cell r="A256" t="str">
            <v>Sportplatz Pillnitzer Landstraße 94</v>
          </cell>
          <cell r="B256" t="str">
            <v xml:space="preserve">Pillnitzer Landstraße 94 </v>
          </cell>
          <cell r="C256" t="str">
            <v>01326</v>
          </cell>
          <cell r="D256" t="str">
            <v>Dresden</v>
          </cell>
        </row>
        <row r="257">
          <cell r="A257" t="str">
            <v>Sportplatz Pirnaer Landstraße 121 b</v>
          </cell>
          <cell r="B257" t="str">
            <v>Pirnaer Landstraße 121 b</v>
          </cell>
          <cell r="C257" t="str">
            <v>01257</v>
          </cell>
          <cell r="D257" t="str">
            <v>Dresden</v>
          </cell>
        </row>
        <row r="258">
          <cell r="A258" t="str">
            <v>Sportplatz Pirnaer Landstraße 267</v>
          </cell>
          <cell r="B258" t="str">
            <v xml:space="preserve">Pirnaer Landstraße 267 </v>
          </cell>
          <cell r="C258" t="str">
            <v>01259</v>
          </cell>
          <cell r="D258" t="str">
            <v>Dresden</v>
          </cell>
        </row>
        <row r="259">
          <cell r="A259" t="str">
            <v>Sportplatz Saalhausener Straße</v>
          </cell>
          <cell r="B259" t="str">
            <v xml:space="preserve">Williamstraße 12 </v>
          </cell>
          <cell r="C259" t="str">
            <v>01159</v>
          </cell>
          <cell r="D259" t="str">
            <v>Dresden</v>
          </cell>
        </row>
        <row r="260">
          <cell r="A260" t="str">
            <v>Sportplatz Salzburger Straße</v>
          </cell>
          <cell r="B260" t="str">
            <v xml:space="preserve">Salzburger Straße 141 </v>
          </cell>
          <cell r="C260" t="str">
            <v>01237</v>
          </cell>
          <cell r="D260" t="str">
            <v>Dresden</v>
          </cell>
        </row>
        <row r="261">
          <cell r="A261" t="str">
            <v>Sportplatz Schule für Erziehungshilfe "Erich Kästner"</v>
          </cell>
          <cell r="B261" t="str">
            <v xml:space="preserve">Zinzendorfstraße 4 </v>
          </cell>
          <cell r="C261" t="str">
            <v>01069</v>
          </cell>
          <cell r="D261" t="str">
            <v>Dresden</v>
          </cell>
        </row>
        <row r="262">
          <cell r="A262" t="str">
            <v>Sportplatz Steirische Straße</v>
          </cell>
          <cell r="B262" t="str">
            <v xml:space="preserve">Steirische Straße 1 </v>
          </cell>
          <cell r="C262" t="str">
            <v>01279</v>
          </cell>
          <cell r="D262" t="str">
            <v>Dresden</v>
          </cell>
        </row>
        <row r="263">
          <cell r="A263" t="str">
            <v>Sportplatz Stuttgarter Straße</v>
          </cell>
          <cell r="B263" t="str">
            <v xml:space="preserve">Stuttgarter Straße 41 </v>
          </cell>
          <cell r="C263" t="str">
            <v>01189</v>
          </cell>
          <cell r="D263" t="str">
            <v>Dresden</v>
          </cell>
        </row>
        <row r="264">
          <cell r="A264" t="str">
            <v>Sportplatz Tolkewitzer Straße</v>
          </cell>
          <cell r="B264" t="str">
            <v xml:space="preserve">Tolkewitzer Straße 61 </v>
          </cell>
          <cell r="C264" t="str">
            <v>01277</v>
          </cell>
          <cell r="D264" t="str">
            <v>Dresden</v>
          </cell>
        </row>
        <row r="265">
          <cell r="A265" t="str">
            <v>Sportplatz Weixdorf</v>
          </cell>
          <cell r="B265" t="str">
            <v xml:space="preserve">Zum Sportplatz 4 </v>
          </cell>
          <cell r="C265" t="str">
            <v>01108</v>
          </cell>
          <cell r="D265" t="str">
            <v>Dresden</v>
          </cell>
        </row>
        <row r="266">
          <cell r="A266" t="str">
            <v>Sportplatz Wurzener Straße</v>
          </cell>
          <cell r="B266" t="str">
            <v xml:space="preserve">Wurzener Straße 20 </v>
          </cell>
          <cell r="C266" t="str">
            <v>01127</v>
          </cell>
          <cell r="D266" t="str">
            <v>Dresden</v>
          </cell>
        </row>
        <row r="267">
          <cell r="A267" t="str">
            <v>Sportplatz Zum Windkanal</v>
          </cell>
          <cell r="B267" t="str">
            <v xml:space="preserve">Zum Windkanal 14 </v>
          </cell>
          <cell r="C267" t="str">
            <v>01109</v>
          </cell>
          <cell r="D267" t="str">
            <v>Dresden</v>
          </cell>
        </row>
        <row r="268">
          <cell r="A268" t="str">
            <v>Sportraum BSZ Gastgewerbe</v>
          </cell>
          <cell r="B268" t="str">
            <v xml:space="preserve">Ehrlichstraße 1 </v>
          </cell>
          <cell r="C268" t="str">
            <v>01067</v>
          </cell>
          <cell r="D268" t="str">
            <v>Dresden</v>
          </cell>
        </row>
        <row r="269">
          <cell r="A269" t="str">
            <v>Sportzentrum Blasewitz</v>
          </cell>
          <cell r="B269" t="str">
            <v xml:space="preserve">Oehmestraße 1 </v>
          </cell>
          <cell r="C269" t="str">
            <v>01277</v>
          </cell>
          <cell r="D269" t="str">
            <v>Dresden</v>
          </cell>
        </row>
        <row r="270">
          <cell r="A270" t="str">
            <v>SPORTZENTRUM Hochland e.V.</v>
          </cell>
          <cell r="B270" t="str">
            <v>Bautzner Landstraße 291</v>
          </cell>
          <cell r="C270" t="str">
            <v>01328</v>
          </cell>
          <cell r="D270" t="str">
            <v>Dresden</v>
          </cell>
        </row>
        <row r="271">
          <cell r="A271" t="str">
            <v>Sprunghalle Freiberger Platz</v>
          </cell>
          <cell r="B271" t="str">
            <v>Freiberger Platz 1 a</v>
          </cell>
          <cell r="C271" t="str">
            <v>01067</v>
          </cell>
          <cell r="D271" t="str">
            <v>Dresden</v>
          </cell>
        </row>
        <row r="272">
          <cell r="A272" t="str">
            <v>Stadion Bodenbacher Straße</v>
          </cell>
          <cell r="B272" t="str">
            <v xml:space="preserve">Bodenbacher Straße 152 </v>
          </cell>
          <cell r="C272" t="str">
            <v>01277</v>
          </cell>
          <cell r="D272" t="str">
            <v>Dresden</v>
          </cell>
        </row>
        <row r="273">
          <cell r="A273" t="str">
            <v>Tennisanlage Waldpark</v>
          </cell>
          <cell r="B273" t="str">
            <v xml:space="preserve">Vogesenweg 10 </v>
          </cell>
          <cell r="C273" t="str">
            <v>01309</v>
          </cell>
          <cell r="D273" t="str">
            <v>Dresden</v>
          </cell>
        </row>
        <row r="274">
          <cell r="A274" t="str">
            <v>Tennisgelände Andreas-Schubert-Straße</v>
          </cell>
          <cell r="B274" t="str">
            <v>Andreas-Schubert-Straße 51</v>
          </cell>
          <cell r="C274" t="str">
            <v>01069</v>
          </cell>
          <cell r="D274" t="str">
            <v>Dresden</v>
          </cell>
        </row>
        <row r="275">
          <cell r="A275" t="str">
            <v>Traditionelles Taekwon-DO Studio</v>
          </cell>
          <cell r="B275" t="str">
            <v>Reisewitzer Straße 29</v>
          </cell>
          <cell r="C275" t="str">
            <v>01159</v>
          </cell>
          <cell r="D275" t="str">
            <v>Dresden</v>
          </cell>
        </row>
        <row r="276">
          <cell r="A276" t="str">
            <v>XXL Dresden</v>
          </cell>
          <cell r="B276" t="str">
            <v xml:space="preserve">Breitscheidstraße 40 </v>
          </cell>
          <cell r="C276" t="str">
            <v>01237</v>
          </cell>
          <cell r="D276" t="str">
            <v>Dresden</v>
          </cell>
        </row>
      </sheetData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Abfrage Vereine"/>
      <sheetName val="Beispiel"/>
      <sheetName val="Sportstätten"/>
    </sheetNames>
    <sheetDataSet>
      <sheetData sheetId="0"/>
      <sheetData sheetId="1"/>
      <sheetData sheetId="2">
        <row r="8">
          <cell r="A8" t="str">
            <v>Bootshaus Käthe-Kollwitz-Ufer</v>
          </cell>
          <cell r="B8" t="str">
            <v>Käthe-Kollwitz-Ufer 33 b</v>
          </cell>
          <cell r="C8" t="str">
            <v>01307</v>
          </cell>
          <cell r="D8" t="str">
            <v>Dresden</v>
          </cell>
        </row>
        <row r="9">
          <cell r="A9" t="str">
            <v>Bootshaus Landeshauptstadt Dresden</v>
          </cell>
          <cell r="B9" t="str">
            <v xml:space="preserve">Tolkewitzer Straße 81 </v>
          </cell>
          <cell r="C9" t="str">
            <v>01277</v>
          </cell>
          <cell r="D9" t="str">
            <v>Dresden</v>
          </cell>
        </row>
        <row r="10">
          <cell r="A10" t="str">
            <v>Bootshaus Laubegaster Ufer 35</v>
          </cell>
          <cell r="B10" t="str">
            <v xml:space="preserve">Laubegaster Ufer 35 </v>
          </cell>
          <cell r="C10" t="str">
            <v>01279</v>
          </cell>
          <cell r="D10" t="str">
            <v>Dresden</v>
          </cell>
        </row>
        <row r="11">
          <cell r="A11" t="str">
            <v>Bootshaus Laubegaster Ufer 8</v>
          </cell>
          <cell r="B11" t="str">
            <v xml:space="preserve">Laubegaster Ufer 8 </v>
          </cell>
          <cell r="C11" t="str">
            <v>01279</v>
          </cell>
          <cell r="D11" t="str">
            <v>Dresden</v>
          </cell>
        </row>
        <row r="12">
          <cell r="A12" t="str">
            <v>Bootshaus Leipziger Straße</v>
          </cell>
          <cell r="B12" t="str">
            <v>Leipziger Straße 91 a</v>
          </cell>
          <cell r="C12" t="str">
            <v>01127</v>
          </cell>
          <cell r="D12" t="str">
            <v>Dresden</v>
          </cell>
        </row>
        <row r="13">
          <cell r="A13" t="str">
            <v>Bootshaus Sächsischer Seesportclub Dresden</v>
          </cell>
          <cell r="B13" t="str">
            <v xml:space="preserve">Tolkewitzer Straße 65 </v>
          </cell>
          <cell r="C13" t="str">
            <v>01277</v>
          </cell>
          <cell r="D13" t="str">
            <v>Dresden</v>
          </cell>
        </row>
        <row r="14">
          <cell r="A14" t="str">
            <v>Bootshaus Scharfenberger Straße</v>
          </cell>
          <cell r="B14" t="str">
            <v xml:space="preserve">Scharfenberger Straße 4 </v>
          </cell>
          <cell r="C14" t="str">
            <v>01139</v>
          </cell>
          <cell r="D14" t="str">
            <v>Dresden</v>
          </cell>
        </row>
        <row r="15">
          <cell r="A15" t="str">
            <v>Bootshaus Tolkewitzer Straße</v>
          </cell>
          <cell r="B15" t="str">
            <v xml:space="preserve">Tolkewitzer Straße 69 </v>
          </cell>
          <cell r="C15" t="str">
            <v>01277</v>
          </cell>
          <cell r="D15" t="str">
            <v>Dresden</v>
          </cell>
        </row>
        <row r="16">
          <cell r="A16" t="str">
            <v>Büro- und Verwaltungsgebäude  EBS</v>
          </cell>
          <cell r="B16" t="str">
            <v>Freiberger Str. 31</v>
          </cell>
          <cell r="C16" t="str">
            <v>01067</v>
          </cell>
          <cell r="D16" t="str">
            <v>Dresden</v>
          </cell>
        </row>
        <row r="17">
          <cell r="A17" t="str">
            <v>Erlweinturnhalle</v>
          </cell>
          <cell r="B17" t="str">
            <v>Bünaustraße 30 a</v>
          </cell>
          <cell r="C17" t="str">
            <v>01159</v>
          </cell>
          <cell r="D17" t="str">
            <v>Dresden</v>
          </cell>
        </row>
        <row r="18">
          <cell r="A18" t="str">
            <v>Joynext Arena</v>
          </cell>
          <cell r="B18" t="str">
            <v xml:space="preserve">Magdeburger Straße 10 </v>
          </cell>
          <cell r="C18" t="str">
            <v>01067</v>
          </cell>
          <cell r="D18" t="str">
            <v>Dresden</v>
          </cell>
        </row>
        <row r="19">
          <cell r="A19" t="str">
            <v>Kletterzentrum DAV Dresden</v>
          </cell>
          <cell r="B19" t="str">
            <v xml:space="preserve">Papiermühlengasse 10 </v>
          </cell>
          <cell r="C19" t="str">
            <v>01159</v>
          </cell>
          <cell r="D19" t="str">
            <v>Dresden</v>
          </cell>
        </row>
        <row r="20">
          <cell r="A20" t="str">
            <v>Kunstrasenplatz Dohnaer Str.</v>
          </cell>
          <cell r="B20" t="str">
            <v>Dohnaer Str. 154</v>
          </cell>
          <cell r="C20" t="str">
            <v>01239</v>
          </cell>
          <cell r="D20" t="str">
            <v>Dresden</v>
          </cell>
        </row>
        <row r="21">
          <cell r="A21" t="str">
            <v>Mandala Boulderhalle</v>
          </cell>
          <cell r="B21" t="str">
            <v xml:space="preserve">Königsbrücker Straße 96 </v>
          </cell>
          <cell r="C21" t="str">
            <v>01099</v>
          </cell>
          <cell r="D21" t="str">
            <v>Dresden</v>
          </cell>
        </row>
        <row r="22">
          <cell r="A22" t="str">
            <v>Margon Arena</v>
          </cell>
          <cell r="B22" t="str">
            <v xml:space="preserve">Bodenbacher Straße 154 </v>
          </cell>
          <cell r="C22" t="str">
            <v>01277</v>
          </cell>
          <cell r="D22" t="str">
            <v>Dresden</v>
          </cell>
        </row>
        <row r="23">
          <cell r="A23" t="str">
            <v>Schwimmhalle Bühlau</v>
          </cell>
          <cell r="B23" t="str">
            <v>Bautzner Landstraße 92 c</v>
          </cell>
          <cell r="C23" t="str">
            <v>01324</v>
          </cell>
          <cell r="D23" t="str">
            <v>Dresden</v>
          </cell>
        </row>
        <row r="24">
          <cell r="A24" t="str">
            <v>Schwimmhalle Freiberger Platz</v>
          </cell>
          <cell r="B24" t="str">
            <v>Freiberger Platz 1 a</v>
          </cell>
          <cell r="C24" t="str">
            <v>01067</v>
          </cell>
          <cell r="D24" t="str">
            <v>Dresden</v>
          </cell>
        </row>
        <row r="25">
          <cell r="A25" t="str">
            <v>Schwimmhalle Georg-Arnhold-Bad</v>
          </cell>
          <cell r="B25" t="str">
            <v>Helmut-Schön-Allee 2</v>
          </cell>
          <cell r="C25" t="str">
            <v>01069</v>
          </cell>
          <cell r="D25" t="str">
            <v>Dresden</v>
          </cell>
        </row>
        <row r="26">
          <cell r="A26" t="str">
            <v>Schwimmhalle Klotzsche</v>
          </cell>
          <cell r="B26" t="str">
            <v xml:space="preserve">Zum Windkanal 14 </v>
          </cell>
          <cell r="C26" t="str">
            <v>01109</v>
          </cell>
          <cell r="D26" t="str">
            <v>Dresden</v>
          </cell>
        </row>
        <row r="27">
          <cell r="A27" t="str">
            <v>Schwimmhalle Prohlis</v>
          </cell>
          <cell r="B27" t="str">
            <v xml:space="preserve">Senftenberger Straße 58 </v>
          </cell>
          <cell r="C27" t="str">
            <v>01239</v>
          </cell>
          <cell r="D27" t="str">
            <v>Dresden</v>
          </cell>
        </row>
        <row r="28">
          <cell r="A28" t="str">
            <v>Seidnitz Center</v>
          </cell>
          <cell r="B28" t="str">
            <v>Enderstraße 59</v>
          </cell>
          <cell r="C28" t="str">
            <v>01277</v>
          </cell>
          <cell r="D28" t="str">
            <v>Dresden</v>
          </cell>
        </row>
        <row r="29">
          <cell r="A29" t="str">
            <v xml:space="preserve">Skatehalle Dresden </v>
          </cell>
          <cell r="B29" t="str">
            <v>Lohrmannstraße 22</v>
          </cell>
          <cell r="C29" t="str">
            <v>01237</v>
          </cell>
          <cell r="D29" t="str">
            <v>Dresden</v>
          </cell>
        </row>
        <row r="30">
          <cell r="A30" t="str">
            <v>Skatepark Lingnerallee</v>
          </cell>
          <cell r="B30" t="str">
            <v>Lingnerallee</v>
          </cell>
          <cell r="C30" t="str">
            <v>01069</v>
          </cell>
          <cell r="D30" t="str">
            <v>Dresden</v>
          </cell>
        </row>
        <row r="31">
          <cell r="A31" t="str">
            <v>Snoobi Dresden e.V.</v>
          </cell>
          <cell r="B31" t="str">
            <v>Rethelstraße 26</v>
          </cell>
          <cell r="C31" t="str">
            <v>01139</v>
          </cell>
          <cell r="D31" t="str">
            <v>Dresden</v>
          </cell>
        </row>
        <row r="32">
          <cell r="A32" t="str">
            <v>Sport &amp; Tanzstudio Dresden</v>
          </cell>
          <cell r="B32" t="str">
            <v xml:space="preserve">Saydaer Straße 6 </v>
          </cell>
          <cell r="C32" t="str">
            <v>01257</v>
          </cell>
          <cell r="D32" t="str">
            <v>Dresden</v>
          </cell>
        </row>
        <row r="33">
          <cell r="A33" t="str">
            <v>Sport- und Freizeittreff Gönnsdorf e.V.</v>
          </cell>
          <cell r="B33" t="str">
            <v>Schönfelder Landstraße 27</v>
          </cell>
          <cell r="C33" t="str">
            <v>01328</v>
          </cell>
          <cell r="D33" t="str">
            <v>Dresden</v>
          </cell>
        </row>
        <row r="34">
          <cell r="A34" t="str">
            <v>Sporthalle 10. Grundschule</v>
          </cell>
          <cell r="B34" t="str">
            <v xml:space="preserve">Struvestraße 11 </v>
          </cell>
          <cell r="C34" t="str">
            <v>01069</v>
          </cell>
          <cell r="D34" t="str">
            <v>Dresden</v>
          </cell>
        </row>
        <row r="35">
          <cell r="A35" t="str">
            <v>Sporthalle 101. Oberschule</v>
          </cell>
          <cell r="B35" t="str">
            <v xml:space="preserve">Pfotenhauerstraße 42 </v>
          </cell>
          <cell r="C35" t="str">
            <v>01307</v>
          </cell>
          <cell r="D35" t="str">
            <v>Dresden</v>
          </cell>
        </row>
        <row r="36">
          <cell r="A36" t="str">
            <v>Sporthalle 102. Grundschule</v>
          </cell>
          <cell r="B36" t="str">
            <v xml:space="preserve">Pfotenhauerstraße 40 </v>
          </cell>
          <cell r="C36" t="str">
            <v>01307</v>
          </cell>
          <cell r="D36" t="str">
            <v>Dresden</v>
          </cell>
        </row>
        <row r="37">
          <cell r="A37" t="str">
            <v>Sporthalle 103. Grundschule</v>
          </cell>
          <cell r="B37" t="str">
            <v xml:space="preserve">Hohnsteiner Straße 8 </v>
          </cell>
          <cell r="C37" t="str">
            <v>01099</v>
          </cell>
          <cell r="D37" t="str">
            <v>Dresden</v>
          </cell>
        </row>
        <row r="38">
          <cell r="A38" t="str">
            <v>Sporthalle 106. Grundschule</v>
          </cell>
          <cell r="B38" t="str">
            <v xml:space="preserve">Großenhainer Straße 187 </v>
          </cell>
          <cell r="C38" t="str">
            <v>01129</v>
          </cell>
          <cell r="D38" t="str">
            <v>Dresden</v>
          </cell>
        </row>
        <row r="39">
          <cell r="A39" t="str">
            <v>Sporthalle 108. Grundschule/ 107. Oberschule</v>
          </cell>
          <cell r="B39" t="str">
            <v xml:space="preserve">Geisingstraße 45 </v>
          </cell>
          <cell r="C39" t="str">
            <v>01309</v>
          </cell>
          <cell r="D39" t="str">
            <v>Dresden</v>
          </cell>
        </row>
        <row r="40">
          <cell r="A40" t="str">
            <v>Sporthalle 113. Grundschule</v>
          </cell>
          <cell r="B40" t="str">
            <v xml:space="preserve">Georg-Nerlich-Straße 1 </v>
          </cell>
          <cell r="C40" t="str">
            <v>01307</v>
          </cell>
          <cell r="D40" t="str">
            <v>Dresden</v>
          </cell>
        </row>
        <row r="41">
          <cell r="A41" t="str">
            <v>Sporthalle 116. Oberschule</v>
          </cell>
          <cell r="B41" t="str">
            <v xml:space="preserve">Feuerbachstraße 5 </v>
          </cell>
          <cell r="C41" t="str">
            <v>01219</v>
          </cell>
          <cell r="D41" t="str">
            <v>Dresden</v>
          </cell>
        </row>
        <row r="42">
          <cell r="A42" t="str">
            <v>Sporthalle 117. Grundschule</v>
          </cell>
          <cell r="B42" t="str">
            <v xml:space="preserve">Hochschulstraße 35 </v>
          </cell>
          <cell r="C42" t="str">
            <v>01069</v>
          </cell>
          <cell r="D42" t="str">
            <v>Dresden</v>
          </cell>
        </row>
        <row r="43">
          <cell r="A43" t="str">
            <v>Sporthalle 12. Grundschule</v>
          </cell>
          <cell r="B43" t="str">
            <v xml:space="preserve">Hebbelstraße 20 </v>
          </cell>
          <cell r="C43" t="str">
            <v>01157</v>
          </cell>
          <cell r="D43" t="str">
            <v>Dresden</v>
          </cell>
        </row>
        <row r="44">
          <cell r="A44" t="str">
            <v>Sporthalle 120. Grundschule</v>
          </cell>
          <cell r="B44" t="str">
            <v xml:space="preserve">Trattendorfer Straße 1 </v>
          </cell>
          <cell r="C44" t="str">
            <v>01239</v>
          </cell>
          <cell r="D44" t="str">
            <v>Dresden</v>
          </cell>
        </row>
        <row r="45">
          <cell r="A45" t="str">
            <v>Sporthalle 121. Oberschule</v>
          </cell>
          <cell r="B45" t="str">
            <v xml:space="preserve">Gamigstraße 28 </v>
          </cell>
          <cell r="C45" t="str">
            <v>01239</v>
          </cell>
          <cell r="D45" t="str">
            <v>Dresden</v>
          </cell>
        </row>
        <row r="46">
          <cell r="A46" t="str">
            <v>Sporthalle 128. Oberschule</v>
          </cell>
          <cell r="B46" t="str">
            <v xml:space="preserve">Rudolf-Bergander-Ring 3 </v>
          </cell>
          <cell r="C46" t="str">
            <v>01219</v>
          </cell>
          <cell r="D46" t="str">
            <v>Dresden</v>
          </cell>
        </row>
        <row r="47">
          <cell r="A47" t="str">
            <v>Sporthalle 129. Grundschule</v>
          </cell>
          <cell r="B47" t="str">
            <v xml:space="preserve">Otto-Dix-Ring 57 </v>
          </cell>
          <cell r="C47" t="str">
            <v>01219</v>
          </cell>
          <cell r="D47" t="str">
            <v>Dresden</v>
          </cell>
        </row>
        <row r="48">
          <cell r="A48" t="str">
            <v>Sporthalle 135. Grundschule</v>
          </cell>
          <cell r="B48" t="str">
            <v xml:space="preserve">Amalie-Dietrich-Platz 10 </v>
          </cell>
          <cell r="C48" t="str">
            <v>01169</v>
          </cell>
          <cell r="D48" t="str">
            <v>Dresden</v>
          </cell>
        </row>
        <row r="49">
          <cell r="A49" t="str">
            <v>Sporthalle 138. Oberschule</v>
          </cell>
          <cell r="B49" t="str">
            <v xml:space="preserve">Omsewitzer Ring 2 </v>
          </cell>
          <cell r="C49" t="str">
            <v>01169</v>
          </cell>
          <cell r="D49" t="str">
            <v>Dresden</v>
          </cell>
        </row>
        <row r="50">
          <cell r="A50" t="str">
            <v>Sporthalle 139. Grundschule</v>
          </cell>
          <cell r="B50" t="str">
            <v xml:space="preserve">Omsewitzer Ring 4 </v>
          </cell>
          <cell r="C50" t="str">
            <v>01169</v>
          </cell>
          <cell r="D50" t="str">
            <v>Dresden</v>
          </cell>
        </row>
        <row r="51">
          <cell r="A51" t="str">
            <v>Sporthalle 14. Grundschule und "Robinsonschule"</v>
          </cell>
          <cell r="B51" t="str">
            <v xml:space="preserve">Schweizer Straße 7 </v>
          </cell>
          <cell r="C51" t="str">
            <v>01069</v>
          </cell>
          <cell r="D51" t="str">
            <v>Dresden</v>
          </cell>
        </row>
        <row r="52">
          <cell r="A52" t="str">
            <v>Sporthalle 144. Grundschule</v>
          </cell>
          <cell r="B52" t="str">
            <v>Herbststraße 21 a</v>
          </cell>
          <cell r="C52" t="str">
            <v>01139</v>
          </cell>
          <cell r="D52" t="str">
            <v>Dresden</v>
          </cell>
        </row>
        <row r="53">
          <cell r="A53" t="str">
            <v>Sporthalle 147. Grundschule</v>
          </cell>
          <cell r="B53" t="str">
            <v>Döbelner Straße 6 b</v>
          </cell>
          <cell r="C53" t="str">
            <v>01129</v>
          </cell>
          <cell r="D53" t="str">
            <v>Dresden</v>
          </cell>
        </row>
        <row r="54">
          <cell r="A54" t="str">
            <v>Sporthalle 15. Grundschule</v>
          </cell>
          <cell r="B54" t="str">
            <v>Görlitzer Straße 8</v>
          </cell>
          <cell r="C54" t="str">
            <v>01099</v>
          </cell>
          <cell r="D54" t="str">
            <v>Dresden</v>
          </cell>
        </row>
        <row r="55">
          <cell r="A55" t="str">
            <v>Sporthalle 153. Grundschule</v>
          </cell>
          <cell r="B55" t="str">
            <v>Fröbelstraße 1</v>
          </cell>
          <cell r="C55" t="str">
            <v>01159</v>
          </cell>
          <cell r="D55" t="str">
            <v>Dresden</v>
          </cell>
        </row>
        <row r="56">
          <cell r="A56" t="str">
            <v>Sporthalle 16. Grundschule</v>
          </cell>
          <cell r="B56" t="str">
            <v xml:space="preserve">Josephinenstraße 6 </v>
          </cell>
          <cell r="C56" t="str">
            <v>01069</v>
          </cell>
          <cell r="D56" t="str">
            <v>Dresden</v>
          </cell>
        </row>
        <row r="57">
          <cell r="A57" t="str">
            <v>Sporthalle 19. Grundschule</v>
          </cell>
          <cell r="B57" t="str">
            <v xml:space="preserve">Am Jägerpark 5 </v>
          </cell>
          <cell r="C57" t="str">
            <v>01099</v>
          </cell>
          <cell r="D57" t="str">
            <v>Dresden</v>
          </cell>
        </row>
        <row r="58">
          <cell r="A58" t="str">
            <v>Sporthalle 25. Grund- und Oberschule</v>
          </cell>
          <cell r="B58" t="str">
            <v xml:space="preserve">Pohlandstraße 40 </v>
          </cell>
          <cell r="C58" t="str">
            <v>01309</v>
          </cell>
          <cell r="D58" t="str">
            <v>Dresden</v>
          </cell>
        </row>
        <row r="59">
          <cell r="A59" t="str">
            <v>Sporthalle 26. Grundschule</v>
          </cell>
          <cell r="B59" t="str">
            <v xml:space="preserve">Osterbergstraße 22 </v>
          </cell>
          <cell r="C59" t="str">
            <v>01127</v>
          </cell>
          <cell r="D59" t="str">
            <v>Dresden</v>
          </cell>
        </row>
        <row r="60">
          <cell r="A60" t="str">
            <v>Sporthalle 30. Grundschule</v>
          </cell>
          <cell r="B60" t="str">
            <v xml:space="preserve">Hechtstraße 55 </v>
          </cell>
          <cell r="C60" t="str">
            <v>01097</v>
          </cell>
          <cell r="D60" t="str">
            <v>Dresden</v>
          </cell>
        </row>
        <row r="61">
          <cell r="A61" t="str">
            <v>Sporthalle 30. Oberschule</v>
          </cell>
          <cell r="B61" t="str">
            <v xml:space="preserve">Unterer Kreuzweg 4 </v>
          </cell>
          <cell r="C61" t="str">
            <v>01097</v>
          </cell>
          <cell r="D61" t="str">
            <v>Dresden</v>
          </cell>
        </row>
        <row r="62">
          <cell r="A62" t="str">
            <v>Sporthalle 32. Grundschule</v>
          </cell>
          <cell r="B62" t="str">
            <v xml:space="preserve">Hofmannstraße 34 </v>
          </cell>
          <cell r="C62" t="str">
            <v>01277</v>
          </cell>
          <cell r="D62" t="str">
            <v>Dresden</v>
          </cell>
        </row>
        <row r="63">
          <cell r="A63" t="str">
            <v>Sporthalle 32. Oberschule</v>
          </cell>
          <cell r="B63" t="str">
            <v xml:space="preserve">Schilfweg 3 </v>
          </cell>
          <cell r="C63" t="str">
            <v>01237</v>
          </cell>
          <cell r="D63" t="str">
            <v>Dresden</v>
          </cell>
        </row>
        <row r="64">
          <cell r="A64" t="str">
            <v>Sporthalle 33. Grundschule</v>
          </cell>
          <cell r="B64" t="str">
            <v xml:space="preserve">Marienberger Straße 7 </v>
          </cell>
          <cell r="C64" t="str">
            <v>01279</v>
          </cell>
          <cell r="D64" t="str">
            <v>Dresden</v>
          </cell>
        </row>
        <row r="65">
          <cell r="A65" t="str">
            <v>Sporthalle 35. Grundschule</v>
          </cell>
          <cell r="B65" t="str">
            <v xml:space="preserve">Bünaustraße 12 </v>
          </cell>
          <cell r="C65" t="str">
            <v>01159</v>
          </cell>
          <cell r="D65" t="str">
            <v>Dresden</v>
          </cell>
        </row>
        <row r="66">
          <cell r="A66" t="str">
            <v>Sporthalle 35. Oberschule</v>
          </cell>
          <cell r="B66" t="str">
            <v xml:space="preserve">Clara-Zetkin-Straße 20 </v>
          </cell>
          <cell r="C66" t="str">
            <v>01159</v>
          </cell>
          <cell r="D66" t="str">
            <v>Dresden</v>
          </cell>
        </row>
        <row r="67">
          <cell r="A67" t="str">
            <v>Sporthalle 36. Oberschule/ 37. Grundschule</v>
          </cell>
          <cell r="B67" t="str">
            <v xml:space="preserve">Emil-Ueberall-Straße 34 </v>
          </cell>
          <cell r="C67" t="str">
            <v>01159</v>
          </cell>
          <cell r="D67" t="str">
            <v>Dresden</v>
          </cell>
        </row>
        <row r="68">
          <cell r="A68" t="str">
            <v>Sporthalle 39. Grundschule</v>
          </cell>
          <cell r="B68" t="str">
            <v xml:space="preserve">Schleiermacherstraße 8 </v>
          </cell>
          <cell r="C68" t="str">
            <v>01187</v>
          </cell>
          <cell r="D68" t="str">
            <v>Dresden</v>
          </cell>
        </row>
        <row r="69">
          <cell r="A69" t="str">
            <v>Sporthalle 4. Grundschule</v>
          </cell>
          <cell r="B69" t="str">
            <v xml:space="preserve">Löwenstraße 2 </v>
          </cell>
          <cell r="C69" t="str">
            <v>01099</v>
          </cell>
          <cell r="D69" t="str">
            <v>Dresden</v>
          </cell>
        </row>
        <row r="70">
          <cell r="A70" t="str">
            <v>Sporthalle 41. Grundschule</v>
          </cell>
          <cell r="B70" t="str">
            <v xml:space="preserve">Hauptmannstraße 15 </v>
          </cell>
          <cell r="C70" t="str">
            <v>01139</v>
          </cell>
          <cell r="D70" t="str">
            <v>Dresden</v>
          </cell>
        </row>
        <row r="71">
          <cell r="A71" t="str">
            <v>Sporthalle 43. Grundschule</v>
          </cell>
          <cell r="B71" t="str">
            <v xml:space="preserve">Riegelplatz 2 </v>
          </cell>
          <cell r="C71" t="str">
            <v>01139</v>
          </cell>
          <cell r="D71" t="str">
            <v>Dresden</v>
          </cell>
        </row>
        <row r="72">
          <cell r="A72" t="str">
            <v>Sporthalle 44. Grundschule</v>
          </cell>
          <cell r="B72" t="str">
            <v xml:space="preserve">Salbachstraße 10 </v>
          </cell>
          <cell r="C72" t="str">
            <v>01279</v>
          </cell>
          <cell r="D72" t="str">
            <v>Dresden</v>
          </cell>
        </row>
        <row r="73">
          <cell r="A73" t="str">
            <v>Sporthalle 46. Oberschule</v>
          </cell>
          <cell r="B73" t="str">
            <v xml:space="preserve">Bernhardstraße 18 </v>
          </cell>
          <cell r="C73" t="str">
            <v>01069</v>
          </cell>
          <cell r="D73" t="str">
            <v>Dresden</v>
          </cell>
        </row>
        <row r="74">
          <cell r="A74" t="str">
            <v>Sporthalle 47. Grundschule</v>
          </cell>
          <cell r="B74" t="str">
            <v xml:space="preserve">Mockritzer Straße 19 </v>
          </cell>
          <cell r="C74" t="str">
            <v>01219</v>
          </cell>
          <cell r="D74" t="str">
            <v>Dresden</v>
          </cell>
        </row>
        <row r="75">
          <cell r="A75" t="str">
            <v>Sporthalle 48. Grundschule</v>
          </cell>
          <cell r="B75" t="str">
            <v xml:space="preserve">Seminarstraße 11 </v>
          </cell>
          <cell r="C75" t="str">
            <v>01067</v>
          </cell>
          <cell r="D75" t="str">
            <v>Dresden</v>
          </cell>
        </row>
        <row r="76">
          <cell r="A76" t="str">
            <v>Sporthalle 49. Grundschule</v>
          </cell>
          <cell r="B76" t="str">
            <v xml:space="preserve">Bernhardstraße 80 </v>
          </cell>
          <cell r="C76" t="str">
            <v>01187</v>
          </cell>
          <cell r="D76" t="str">
            <v>Dresden</v>
          </cell>
        </row>
        <row r="77">
          <cell r="A77" t="str">
            <v>Sporthalle 50. Grundschule</v>
          </cell>
          <cell r="B77" t="str">
            <v xml:space="preserve">Dörnichtweg 54 </v>
          </cell>
          <cell r="C77" t="str">
            <v>01109</v>
          </cell>
          <cell r="D77" t="str">
            <v>Dresden</v>
          </cell>
        </row>
        <row r="78">
          <cell r="A78" t="str">
            <v>Sporthalle 51. Grundschule</v>
          </cell>
          <cell r="B78" t="str">
            <v xml:space="preserve">Rosa-Menzer-Straße 24 </v>
          </cell>
          <cell r="C78" t="str">
            <v>01309</v>
          </cell>
          <cell r="D78" t="str">
            <v>Dresden</v>
          </cell>
        </row>
        <row r="79">
          <cell r="A79" t="str">
            <v>Sporthalle 55. Oberschule</v>
          </cell>
          <cell r="B79" t="str">
            <v xml:space="preserve">Nöthnitzer Straße 6 </v>
          </cell>
          <cell r="C79" t="str">
            <v>01187</v>
          </cell>
          <cell r="D79" t="str">
            <v>Dresden</v>
          </cell>
        </row>
        <row r="80">
          <cell r="A80" t="str">
            <v>Sporthalle 56. Grundschule</v>
          </cell>
          <cell r="B80" t="str">
            <v xml:space="preserve">Böttgerstraße 11 </v>
          </cell>
          <cell r="C80" t="str">
            <v>01129</v>
          </cell>
          <cell r="D80" t="str">
            <v>Dresden</v>
          </cell>
        </row>
        <row r="81">
          <cell r="A81" t="str">
            <v>Sporthalle 56. Oberschule</v>
          </cell>
          <cell r="B81" t="str">
            <v xml:space="preserve">Aachener Straße 10 </v>
          </cell>
          <cell r="C81" t="str">
            <v>01129</v>
          </cell>
          <cell r="D81" t="str">
            <v>Dresden</v>
          </cell>
        </row>
        <row r="82">
          <cell r="A82" t="str">
            <v>Sporthalle 59. Grundschule</v>
          </cell>
          <cell r="B82" t="str">
            <v xml:space="preserve">Kurparkstraße 12 </v>
          </cell>
          <cell r="C82" t="str">
            <v>01324</v>
          </cell>
          <cell r="D82" t="str">
            <v>Dresden</v>
          </cell>
        </row>
        <row r="83">
          <cell r="A83" t="str">
            <v>Sporthalle 6. Grundschule</v>
          </cell>
          <cell r="B83" t="str">
            <v xml:space="preserve">Fetscherstraße 2 </v>
          </cell>
          <cell r="C83" t="str">
            <v>01307</v>
          </cell>
          <cell r="D83" t="str">
            <v>Dresden</v>
          </cell>
        </row>
        <row r="84">
          <cell r="A84" t="str">
            <v>Sporthalle 61. Grundschule</v>
          </cell>
          <cell r="B84" t="str">
            <v>Hutbergstraße 2</v>
          </cell>
          <cell r="C84" t="str">
            <v>01326</v>
          </cell>
          <cell r="D84" t="str">
            <v>Dresden</v>
          </cell>
        </row>
        <row r="85">
          <cell r="A85" t="str">
            <v>Sporthalle 62. Grundschule</v>
          </cell>
          <cell r="B85" t="str">
            <v xml:space="preserve">Pillnitzer Landstraße 38 </v>
          </cell>
          <cell r="C85" t="str">
            <v>01326</v>
          </cell>
          <cell r="D85" t="str">
            <v>Dresden</v>
          </cell>
        </row>
        <row r="86">
          <cell r="A86" t="str">
            <v>Sporthalle 62. Oberschule</v>
          </cell>
          <cell r="B86" t="str">
            <v xml:space="preserve">Fidelio-F.-Finke-Straße 15 </v>
          </cell>
          <cell r="C86" t="str">
            <v>01326</v>
          </cell>
          <cell r="D86" t="str">
            <v>Dresden</v>
          </cell>
        </row>
        <row r="87">
          <cell r="A87" t="str">
            <v>Sporthalle 63. Grundschule</v>
          </cell>
          <cell r="B87" t="str">
            <v xml:space="preserve">Wägnerstraße 24 </v>
          </cell>
          <cell r="C87" t="str">
            <v>01309</v>
          </cell>
          <cell r="D87" t="str">
            <v>Dresden</v>
          </cell>
        </row>
        <row r="88">
          <cell r="A88" t="str">
            <v>Sporthalle 64. Oberschule</v>
          </cell>
          <cell r="B88" t="str">
            <v xml:space="preserve">Linzer Straße 1 </v>
          </cell>
          <cell r="C88" t="str">
            <v>01279</v>
          </cell>
          <cell r="D88" t="str">
            <v>Dresden</v>
          </cell>
        </row>
        <row r="89">
          <cell r="A89" t="str">
            <v>Sporthalle 65. Grundschule</v>
          </cell>
          <cell r="B89" t="str">
            <v xml:space="preserve">Zschierener Straße 5 </v>
          </cell>
          <cell r="C89" t="str">
            <v>01259</v>
          </cell>
          <cell r="D89" t="str">
            <v>Dresden</v>
          </cell>
        </row>
        <row r="90">
          <cell r="A90" t="str">
            <v>Sporthalle 66. Oberschule</v>
          </cell>
          <cell r="B90" t="str">
            <v xml:space="preserve">Dieselstraße 55 </v>
          </cell>
          <cell r="C90" t="str">
            <v>01257</v>
          </cell>
          <cell r="D90" t="str">
            <v>Dresden</v>
          </cell>
        </row>
        <row r="91">
          <cell r="A91" t="str">
            <v>Sporthalle 68. Grundschule</v>
          </cell>
          <cell r="B91" t="str">
            <v xml:space="preserve">Heiligenbornstraße 15 </v>
          </cell>
          <cell r="C91" t="str">
            <v>01219</v>
          </cell>
          <cell r="D91" t="str">
            <v>Dresden</v>
          </cell>
        </row>
        <row r="92">
          <cell r="A92" t="str">
            <v>Sporthalle 70. Grundschule</v>
          </cell>
          <cell r="B92" t="str">
            <v xml:space="preserve">Südhöhe 36 </v>
          </cell>
          <cell r="C92" t="str">
            <v>01217</v>
          </cell>
          <cell r="D92" t="str">
            <v>Dresden</v>
          </cell>
        </row>
        <row r="93">
          <cell r="A93" t="str">
            <v>Sporthalle 71. Grundschule</v>
          </cell>
          <cell r="B93" t="str">
            <v xml:space="preserve">Franzweg 4 </v>
          </cell>
          <cell r="C93" t="str">
            <v>01217</v>
          </cell>
          <cell r="D93" t="str">
            <v>Dresden</v>
          </cell>
        </row>
        <row r="94">
          <cell r="A94" t="str">
            <v>Sporthalle 74. Grundschule Gompitz</v>
          </cell>
          <cell r="B94" t="str">
            <v xml:space="preserve">Ockerwitzer Allee 128 </v>
          </cell>
          <cell r="C94" t="str">
            <v>01156</v>
          </cell>
          <cell r="D94" t="str">
            <v>Dresden</v>
          </cell>
        </row>
        <row r="95">
          <cell r="A95" t="str">
            <v>Sporthalle 75. Grundschule</v>
          </cell>
          <cell r="B95" t="str">
            <v xml:space="preserve">Warthaer Straße 60 </v>
          </cell>
          <cell r="C95" t="str">
            <v>01157</v>
          </cell>
          <cell r="D95" t="str">
            <v>Dresden</v>
          </cell>
        </row>
        <row r="96">
          <cell r="A96" t="str">
            <v>Sporthalle 76. Grundschule</v>
          </cell>
          <cell r="B96" t="str">
            <v>Am Lehmberg 28 a</v>
          </cell>
          <cell r="C96" t="str">
            <v>01157</v>
          </cell>
          <cell r="D96" t="str">
            <v>Dresden</v>
          </cell>
        </row>
        <row r="97">
          <cell r="A97" t="str">
            <v>Sporthalle 76. Oberschule</v>
          </cell>
          <cell r="B97" t="str">
            <v xml:space="preserve">Merbitzer Straße 9 </v>
          </cell>
          <cell r="C97" t="str">
            <v>01157</v>
          </cell>
          <cell r="D97" t="str">
            <v>Dresden</v>
          </cell>
        </row>
        <row r="98">
          <cell r="A98" t="str">
            <v>Sporthalle 77. Grundschule</v>
          </cell>
          <cell r="B98" t="str">
            <v xml:space="preserve">Am Urnenfeld 27 </v>
          </cell>
          <cell r="C98" t="str">
            <v>01157</v>
          </cell>
          <cell r="D98" t="str">
            <v>Dresden</v>
          </cell>
        </row>
        <row r="99">
          <cell r="A99" t="str">
            <v>Sporthalle 8. Grundschule</v>
          </cell>
          <cell r="B99" t="str">
            <v xml:space="preserve">Konkordienstraße 12 </v>
          </cell>
          <cell r="C99" t="str">
            <v>01127</v>
          </cell>
          <cell r="D99" t="str">
            <v>Dresden</v>
          </cell>
        </row>
        <row r="100">
          <cell r="A100" t="str">
            <v>Sporthalle 80. Grundschule</v>
          </cell>
          <cell r="B100" t="str">
            <v xml:space="preserve">Oskar-Seyffert-Straße 3 </v>
          </cell>
          <cell r="C100" t="str">
            <v>01189</v>
          </cell>
          <cell r="D100" t="str">
            <v>Dresden</v>
          </cell>
        </row>
        <row r="101">
          <cell r="A101" t="str">
            <v>Sporthalle 81. Grundschule</v>
          </cell>
          <cell r="B101" t="str">
            <v xml:space="preserve">Robert-Weber-Straße 5 </v>
          </cell>
          <cell r="C101" t="str">
            <v>01187</v>
          </cell>
          <cell r="D101" t="str">
            <v>Dresden</v>
          </cell>
        </row>
        <row r="102">
          <cell r="A102" t="str">
            <v>Sporthalle 82. Grund- und Oberschule</v>
          </cell>
          <cell r="B102" t="str">
            <v xml:space="preserve">Gertrud-Caspari-Straße 9 </v>
          </cell>
          <cell r="C102" t="str">
            <v>01109</v>
          </cell>
          <cell r="D102" t="str">
            <v>Dresden</v>
          </cell>
        </row>
        <row r="103">
          <cell r="A103" t="str">
            <v>Sporthalle 84. Grundschule</v>
          </cell>
          <cell r="B103" t="str">
            <v xml:space="preserve">Heinrich-Tessenow-Weg 28 </v>
          </cell>
          <cell r="C103" t="str">
            <v>01109</v>
          </cell>
          <cell r="D103" t="str">
            <v>Dresden</v>
          </cell>
        </row>
        <row r="104">
          <cell r="A104" t="str">
            <v>Sporthalle 85. Grundschule</v>
          </cell>
          <cell r="B104" t="str">
            <v xml:space="preserve">Radeburger Straße 168 </v>
          </cell>
          <cell r="C104" t="str">
            <v>01109</v>
          </cell>
          <cell r="D104" t="str">
            <v>Dresden</v>
          </cell>
        </row>
        <row r="105">
          <cell r="A105" t="str">
            <v>Sporthalle 88. Grund- und Oberschule</v>
          </cell>
          <cell r="B105" t="str">
            <v xml:space="preserve">Dresdner Straße 50 </v>
          </cell>
          <cell r="C105" t="str">
            <v>01326</v>
          </cell>
          <cell r="D105" t="str">
            <v>Dresden</v>
          </cell>
        </row>
        <row r="106">
          <cell r="A106" t="str">
            <v>Sporthalle 89. Grundschule</v>
          </cell>
          <cell r="B106" t="str">
            <v xml:space="preserve">Sosaer Straße 10 </v>
          </cell>
          <cell r="C106" t="str">
            <v>01257</v>
          </cell>
          <cell r="D106" t="str">
            <v>Dresden</v>
          </cell>
        </row>
        <row r="107">
          <cell r="A107" t="str">
            <v>Sporthalle 9. Oberschule</v>
          </cell>
          <cell r="B107" t="str">
            <v xml:space="preserve">Lommatzscher Straße 121 </v>
          </cell>
          <cell r="C107" t="str">
            <v>01139</v>
          </cell>
          <cell r="D107" t="str">
            <v>Dresden</v>
          </cell>
        </row>
        <row r="108">
          <cell r="A108" t="str">
            <v>Sporthalle 90. Grundschule</v>
          </cell>
          <cell r="B108" t="str">
            <v xml:space="preserve">Kleinlugaer Straße 25 </v>
          </cell>
          <cell r="C108" t="str">
            <v>01259</v>
          </cell>
          <cell r="D108" t="str">
            <v>Dresden</v>
          </cell>
        </row>
        <row r="109">
          <cell r="A109" t="str">
            <v>Sporthalle 91. Grundschule</v>
          </cell>
          <cell r="B109" t="str">
            <v xml:space="preserve">Bernard-Shaw-Straße 11 </v>
          </cell>
          <cell r="C109" t="str">
            <v>01259</v>
          </cell>
          <cell r="D109" t="str">
            <v>Dresden</v>
          </cell>
        </row>
        <row r="110">
          <cell r="A110" t="str">
            <v>Sporthalle 92. Grundschule</v>
          </cell>
          <cell r="B110" t="str">
            <v xml:space="preserve">Großzschachwitzer Straße 29 </v>
          </cell>
          <cell r="C110" t="str">
            <v>01259</v>
          </cell>
          <cell r="D110" t="str">
            <v>Dresden</v>
          </cell>
        </row>
        <row r="111">
          <cell r="A111" t="str">
            <v>Sporthalle 93. Grundschule</v>
          </cell>
          <cell r="B111" t="str">
            <v>Dobritzer Weg 1</v>
          </cell>
          <cell r="C111" t="str">
            <v>01237</v>
          </cell>
          <cell r="D111" t="str">
            <v>Dresden</v>
          </cell>
        </row>
        <row r="112">
          <cell r="A112" t="str">
            <v>Sporthalle 95. Grundschule</v>
          </cell>
          <cell r="B112" t="str">
            <v xml:space="preserve">Donathstraße 10 </v>
          </cell>
          <cell r="C112" t="str">
            <v>01279</v>
          </cell>
          <cell r="D112" t="str">
            <v>Dresden</v>
          </cell>
        </row>
        <row r="113">
          <cell r="A113" t="str">
            <v>Sporthalle 96. Grundschule</v>
          </cell>
          <cell r="B113" t="str">
            <v xml:space="preserve">Liebstädter Straße 37 </v>
          </cell>
          <cell r="C113" t="str">
            <v>01277</v>
          </cell>
          <cell r="D113" t="str">
            <v>Dresden</v>
          </cell>
        </row>
        <row r="114">
          <cell r="A114" t="str">
            <v>Sporthalle Andreas-Schubert-Straße</v>
          </cell>
          <cell r="B114" t="str">
            <v xml:space="preserve">Andreas-Schubert-Straße 41 </v>
          </cell>
          <cell r="C114" t="str">
            <v>01069</v>
          </cell>
          <cell r="D114" t="str">
            <v>Dresden</v>
          </cell>
        </row>
        <row r="115">
          <cell r="A115" t="str">
            <v>Sporthalle AST 36. Oberschule</v>
          </cell>
          <cell r="B115" t="str">
            <v>Dahlienweg 19</v>
          </cell>
          <cell r="C115" t="str">
            <v>01159</v>
          </cell>
          <cell r="D115" t="str">
            <v>Dresden</v>
          </cell>
        </row>
        <row r="116">
          <cell r="A116" t="str">
            <v>Sporthalle AST BSZ für Wirtschaft "Prof. Dr.Zeigner"</v>
          </cell>
          <cell r="B116" t="str">
            <v>Bodenbacher Straße 154 a</v>
          </cell>
          <cell r="C116" t="str">
            <v>01277</v>
          </cell>
          <cell r="D116" t="str">
            <v>Dresden</v>
          </cell>
        </row>
        <row r="117">
          <cell r="A117" t="str">
            <v>Sporthalle AST des BSZ für Agrarwirtschaft und Ernährung</v>
          </cell>
          <cell r="B117" t="str">
            <v xml:space="preserve">Altroßthal 1 </v>
          </cell>
          <cell r="C117" t="str">
            <v>01169</v>
          </cell>
          <cell r="D117" t="str">
            <v>Dresden</v>
          </cell>
        </row>
        <row r="118">
          <cell r="A118" t="str">
            <v>Sporthalle AST des BSZ für Dienstleistung und Gestaltung</v>
          </cell>
          <cell r="B118" t="str">
            <v xml:space="preserve">Höckendorfer Weg 2 </v>
          </cell>
          <cell r="C118" t="str">
            <v>01189</v>
          </cell>
          <cell r="D118" t="str">
            <v>Dresden</v>
          </cell>
        </row>
        <row r="119">
          <cell r="A119" t="str">
            <v>Sporthalle August-Bebel-Straße</v>
          </cell>
          <cell r="B119" t="str">
            <v>August-Bebel-Straße 18</v>
          </cell>
          <cell r="C119" t="str">
            <v>01219</v>
          </cell>
          <cell r="D119" t="str">
            <v>Dresden</v>
          </cell>
        </row>
        <row r="120">
          <cell r="A120" t="str">
            <v>Sporthalle Bertolt-Brecht-Gymnasium</v>
          </cell>
          <cell r="B120" t="str">
            <v xml:space="preserve">Thomaestraße 60 </v>
          </cell>
          <cell r="C120" t="str">
            <v>01307</v>
          </cell>
          <cell r="D120" t="str">
            <v>Dresden</v>
          </cell>
        </row>
        <row r="121">
          <cell r="A121" t="str">
            <v>Sporthalle Berufsförderungswerk</v>
          </cell>
          <cell r="B121" t="str">
            <v xml:space="preserve">Hellerhofstraße 35 </v>
          </cell>
          <cell r="C121" t="str">
            <v>01129</v>
          </cell>
          <cell r="D121" t="str">
            <v>Dresden</v>
          </cell>
        </row>
        <row r="122">
          <cell r="A122" t="str">
            <v>Sporthalle BIP Kreativitätsschule</v>
          </cell>
          <cell r="B122" t="str">
            <v xml:space="preserve">Tiergartenstraße 18 </v>
          </cell>
          <cell r="C122" t="str">
            <v>01219</v>
          </cell>
          <cell r="D122" t="str">
            <v>Dresden</v>
          </cell>
        </row>
        <row r="123">
          <cell r="A123" t="str">
            <v>Sporthalle Boxberger Straße</v>
          </cell>
          <cell r="B123" t="str">
            <v xml:space="preserve">Boxberger Straße 1 </v>
          </cell>
          <cell r="C123" t="str">
            <v>01239</v>
          </cell>
          <cell r="D123" t="str">
            <v>Dresden</v>
          </cell>
        </row>
        <row r="124">
          <cell r="A124" t="str">
            <v>Sporthalle BSZ für Agrarwirtschaft und Ernährung</v>
          </cell>
          <cell r="B124" t="str">
            <v xml:space="preserve">Canalettostraße 8 </v>
          </cell>
          <cell r="C124" t="str">
            <v>01307</v>
          </cell>
          <cell r="D124" t="str">
            <v>Dresden</v>
          </cell>
        </row>
        <row r="125">
          <cell r="A125" t="str">
            <v>Sporthalle BSZ für Bau und Technik</v>
          </cell>
          <cell r="B125" t="str">
            <v xml:space="preserve">Güntzstraße 3 </v>
          </cell>
          <cell r="C125" t="str">
            <v>01069</v>
          </cell>
          <cell r="D125" t="str">
            <v>Dresden</v>
          </cell>
        </row>
        <row r="126">
          <cell r="A126" t="str">
            <v>Sporthalle BSZ für Dienstleistung und Gestaltung</v>
          </cell>
          <cell r="B126" t="str">
            <v xml:space="preserve">Chemnitzer Straße 83 </v>
          </cell>
          <cell r="C126" t="str">
            <v>01187</v>
          </cell>
          <cell r="D126" t="str">
            <v>Dresden</v>
          </cell>
        </row>
        <row r="127">
          <cell r="A127" t="str">
            <v>Sporthalle BSZ für Elektrotechnik</v>
          </cell>
          <cell r="B127" t="str">
            <v xml:space="preserve">Strehlener Platz 2 </v>
          </cell>
          <cell r="C127" t="str">
            <v>01219</v>
          </cell>
          <cell r="D127" t="str">
            <v>Dresden</v>
          </cell>
        </row>
        <row r="128">
          <cell r="A128" t="str">
            <v>Sporthalle BSZ für Gastgewerbe "Ernst Lößnitzer"</v>
          </cell>
          <cell r="B128" t="str">
            <v xml:space="preserve">Wachsbleichstraße 6 </v>
          </cell>
          <cell r="C128" t="str">
            <v>01067</v>
          </cell>
          <cell r="D128" t="str">
            <v>Dresden</v>
          </cell>
        </row>
        <row r="129">
          <cell r="A129" t="str">
            <v>Sporthalle BSZ für Technik "Gustav Anton Zeuner"</v>
          </cell>
          <cell r="B129" t="str">
            <v xml:space="preserve">Gerokstraße 22 </v>
          </cell>
          <cell r="C129" t="str">
            <v>01307</v>
          </cell>
          <cell r="D129" t="str">
            <v>Dresden</v>
          </cell>
        </row>
        <row r="130">
          <cell r="A130" t="str">
            <v>Sporthalle BSZ für Wirtschaft "Franz Ludwig Gehe"</v>
          </cell>
          <cell r="B130" t="str">
            <v xml:space="preserve">Berthelsdorfer Weg 2 </v>
          </cell>
          <cell r="C130" t="str">
            <v>01279</v>
          </cell>
          <cell r="D130" t="str">
            <v>Dresden</v>
          </cell>
        </row>
        <row r="131">
          <cell r="A131" t="str">
            <v>Sporthalle BSZ für Wirtschaft "Prof. Dr.Zeigner"</v>
          </cell>
          <cell r="B131" t="str">
            <v xml:space="preserve">Melanchthonstraße 9 </v>
          </cell>
          <cell r="C131" t="str">
            <v>01099</v>
          </cell>
          <cell r="D131" t="str">
            <v>Dresden</v>
          </cell>
        </row>
        <row r="132">
          <cell r="A132" t="str">
            <v>Sporthalle BSZ Gesundheit und Sozialwesen</v>
          </cell>
          <cell r="B132" t="str">
            <v>Döbelner Straße 6 a</v>
          </cell>
          <cell r="C132" t="str">
            <v>01129</v>
          </cell>
          <cell r="D132" t="str">
            <v>Dresden</v>
          </cell>
        </row>
        <row r="133">
          <cell r="A133" t="str">
            <v xml:space="preserve">Sporthalle Christliche Schule Dresden </v>
          </cell>
          <cell r="B133" t="str">
            <v xml:space="preserve">Rathener Straße 78 </v>
          </cell>
          <cell r="C133" t="str">
            <v>01259</v>
          </cell>
          <cell r="D133" t="str">
            <v>Dresden</v>
          </cell>
        </row>
        <row r="134">
          <cell r="A134" t="str">
            <v>Sporthalle Dinglingerschule</v>
          </cell>
          <cell r="B134" t="str">
            <v xml:space="preserve">Dinglingerstraße 4 </v>
          </cell>
          <cell r="C134" t="str">
            <v>01307</v>
          </cell>
          <cell r="D134" t="str">
            <v>Dresden</v>
          </cell>
        </row>
        <row r="135">
          <cell r="A135" t="str">
            <v>Sporthalle Dresdner Sportclub 1898 e.V.</v>
          </cell>
          <cell r="B135" t="str">
            <v xml:space="preserve">Magdeburger Straße 12 </v>
          </cell>
          <cell r="C135" t="str">
            <v>01067</v>
          </cell>
          <cell r="D135" t="str">
            <v>Dresden</v>
          </cell>
        </row>
        <row r="136">
          <cell r="A136" t="str">
            <v>Sporthalle ehem. 141. Mittelschule</v>
          </cell>
          <cell r="B136" t="str">
            <v xml:space="preserve">Ginsterstraße 1 </v>
          </cell>
          <cell r="C136" t="str">
            <v>01169</v>
          </cell>
          <cell r="D136" t="str">
            <v>Dresden</v>
          </cell>
        </row>
        <row r="137">
          <cell r="A137" t="str">
            <v>Sporthalle ehem. 72. Oberschule</v>
          </cell>
          <cell r="B137" t="str">
            <v xml:space="preserve">Kleinnaundorfer Straße 6 </v>
          </cell>
          <cell r="C137" t="str">
            <v>01189</v>
          </cell>
          <cell r="D137" t="str">
            <v>Dresden</v>
          </cell>
        </row>
        <row r="138">
          <cell r="A138" t="str">
            <v>Sporthalle ehem. 79. Mittelschule</v>
          </cell>
          <cell r="B138" t="str">
            <v xml:space="preserve">Urnenstraße 22 </v>
          </cell>
          <cell r="C138" t="str">
            <v>01257</v>
          </cell>
          <cell r="D138" t="str">
            <v>Dresden</v>
          </cell>
        </row>
        <row r="139">
          <cell r="A139" t="str">
            <v>Sporthalle ehem. 86. Mittelschule</v>
          </cell>
          <cell r="B139" t="str">
            <v xml:space="preserve">Alexander-Herzen-Straße 64 </v>
          </cell>
          <cell r="C139" t="str">
            <v>01109</v>
          </cell>
          <cell r="D139" t="str">
            <v>Dresden</v>
          </cell>
        </row>
        <row r="140">
          <cell r="A140" t="str">
            <v>Sporthalle ehem. 87. Grundschule</v>
          </cell>
          <cell r="B140" t="str">
            <v xml:space="preserve">Plantagenweg 3 </v>
          </cell>
          <cell r="C140" t="str">
            <v>01326</v>
          </cell>
          <cell r="D140" t="str">
            <v>Dresden</v>
          </cell>
        </row>
        <row r="141">
          <cell r="A141" t="str">
            <v>Sporthalle ehem. Grundschule Schullwitz</v>
          </cell>
          <cell r="B141" t="str">
            <v xml:space="preserve">Bühlauer Straße 25 </v>
          </cell>
          <cell r="C141" t="str">
            <v>01328</v>
          </cell>
          <cell r="D141" t="str">
            <v>Dresden</v>
          </cell>
        </row>
        <row r="142">
          <cell r="A142" t="str">
            <v>Sporthalle ehem. Schule zur Lernförderung</v>
          </cell>
          <cell r="B142" t="str">
            <v xml:space="preserve">Luboldtstraße 15 </v>
          </cell>
          <cell r="C142" t="str">
            <v>01324</v>
          </cell>
          <cell r="D142" t="str">
            <v>Dresden</v>
          </cell>
        </row>
        <row r="143">
          <cell r="A143" t="str">
            <v>Sporthalle Emerich-Ambros-Ufer</v>
          </cell>
          <cell r="B143" t="str">
            <v xml:space="preserve">Emerich-Ambros-Ufer 74 </v>
          </cell>
          <cell r="C143" t="str">
            <v>01159</v>
          </cell>
          <cell r="D143" t="str">
            <v>Dresden</v>
          </cell>
        </row>
        <row r="144">
          <cell r="A144" t="str">
            <v>Sporthalle Förderzentrum "Am Leutewitzer Park"</v>
          </cell>
          <cell r="B144" t="str">
            <v xml:space="preserve">Gottfried-Keller-Straße 40 </v>
          </cell>
          <cell r="C144" t="str">
            <v>01157</v>
          </cell>
          <cell r="D144" t="str">
            <v>Dresden</v>
          </cell>
        </row>
        <row r="145">
          <cell r="A145" t="str">
            <v>Sporthalle Förderzentrum für Körperbehinderte/Sprache</v>
          </cell>
          <cell r="B145" t="str">
            <v xml:space="preserve">Fischhausstraße 12 </v>
          </cell>
          <cell r="C145" t="str">
            <v>01099</v>
          </cell>
          <cell r="D145" t="str">
            <v>Dresden</v>
          </cell>
        </row>
        <row r="146">
          <cell r="A146" t="str">
            <v>Sporthalle Forsythienstraße (ehem. 142.GS)</v>
          </cell>
          <cell r="B146" t="str">
            <v xml:space="preserve">Forsythienstraße 24 </v>
          </cell>
          <cell r="C146" t="str">
            <v>01169</v>
          </cell>
          <cell r="D146" t="str">
            <v>Dresden</v>
          </cell>
        </row>
        <row r="147">
          <cell r="A147" t="str">
            <v>Sporthalle Freie Evangelische Schule Dresden</v>
          </cell>
          <cell r="B147" t="str">
            <v xml:space="preserve">Hausdorfer Straße 4 </v>
          </cell>
          <cell r="C147" t="str">
            <v>01277</v>
          </cell>
          <cell r="D147" t="str">
            <v>Dresden</v>
          </cell>
        </row>
        <row r="148">
          <cell r="A148" t="str">
            <v xml:space="preserve">Sporthalle Gerhard Grafe </v>
          </cell>
          <cell r="B148" t="str">
            <v>Weixdorfer Rathausplatz 2 a</v>
          </cell>
          <cell r="C148" t="str">
            <v>01108</v>
          </cell>
          <cell r="D148" t="str">
            <v>Dresden</v>
          </cell>
        </row>
        <row r="149">
          <cell r="A149" t="str">
            <v>Sporthalle Ginsterstraße (ehem. 140. GS)</v>
          </cell>
          <cell r="B149" t="str">
            <v xml:space="preserve">Ginsterstraße 3 </v>
          </cell>
          <cell r="C149" t="str">
            <v>01169</v>
          </cell>
          <cell r="D149" t="str">
            <v>Dresden</v>
          </cell>
        </row>
        <row r="150">
          <cell r="A150" t="str">
            <v>Sporthalle Grundschule Cossebaude</v>
          </cell>
          <cell r="B150" t="str">
            <v xml:space="preserve">Bahnhofstraße 5 </v>
          </cell>
          <cell r="C150" t="str">
            <v>01156</v>
          </cell>
          <cell r="D150" t="str">
            <v>Dresden</v>
          </cell>
        </row>
        <row r="151">
          <cell r="A151" t="str">
            <v>Sporthalle Grundschule Naußlitz</v>
          </cell>
          <cell r="B151" t="str">
            <v xml:space="preserve">Saalhausener Straße 61 </v>
          </cell>
          <cell r="C151" t="str">
            <v>01159</v>
          </cell>
          <cell r="D151" t="str">
            <v>Dresden</v>
          </cell>
        </row>
        <row r="152">
          <cell r="A152" t="str">
            <v>Sporthalle Grundschule Schönfeld</v>
          </cell>
          <cell r="B152" t="str">
            <v>Borsbergstraße 12 a</v>
          </cell>
          <cell r="C152" t="str">
            <v>01328</v>
          </cell>
          <cell r="D152" t="str">
            <v>Dresden</v>
          </cell>
        </row>
        <row r="153">
          <cell r="A153" t="str">
            <v>Sporthalle Gymnasium Bühlau</v>
          </cell>
          <cell r="B153" t="str">
            <v xml:space="preserve">Quohrener Straße 12 </v>
          </cell>
          <cell r="C153" t="str">
            <v>01324</v>
          </cell>
          <cell r="D153" t="str">
            <v>Dresden</v>
          </cell>
        </row>
        <row r="154">
          <cell r="A154" t="str">
            <v>Sporthalle Gymnasium Bürgerwiese</v>
          </cell>
          <cell r="B154" t="str">
            <v xml:space="preserve">Parkstraße 4 </v>
          </cell>
          <cell r="C154" t="str">
            <v>01069</v>
          </cell>
          <cell r="D154" t="str">
            <v>Dresden</v>
          </cell>
        </row>
        <row r="155">
          <cell r="A155" t="str">
            <v>Sporthalle Gymnasium Cotta</v>
          </cell>
          <cell r="B155" t="str">
            <v xml:space="preserve">Cossebauder Straße 35 </v>
          </cell>
          <cell r="C155" t="str">
            <v>01157</v>
          </cell>
          <cell r="D155" t="str">
            <v>Dresden</v>
          </cell>
        </row>
        <row r="156">
          <cell r="A156" t="str">
            <v>Sporthalle Gymnasium Dreikönigschule</v>
          </cell>
          <cell r="B156" t="str">
            <v xml:space="preserve">Alaunstraße 32 </v>
          </cell>
          <cell r="C156" t="str">
            <v>01099</v>
          </cell>
          <cell r="D156" t="str">
            <v>Dresden</v>
          </cell>
        </row>
        <row r="157">
          <cell r="A157" t="str">
            <v>Sporthalle Gymnasium Klotzsche</v>
          </cell>
          <cell r="B157" t="str">
            <v xml:space="preserve">Karl-Marx-Straße 44 </v>
          </cell>
          <cell r="C157" t="str">
            <v>01109</v>
          </cell>
          <cell r="D157" t="str">
            <v>Dresden</v>
          </cell>
        </row>
        <row r="158">
          <cell r="A158" t="str">
            <v>Sporthalle Gymnasium Pieschen und 145. Oberschule</v>
          </cell>
          <cell r="B158" t="str">
            <v xml:space="preserve">Gehestraße 10 </v>
          </cell>
          <cell r="C158" t="str">
            <v>01127</v>
          </cell>
          <cell r="D158" t="str">
            <v>Dresden</v>
          </cell>
        </row>
        <row r="159">
          <cell r="A159" t="str">
            <v>Sporthalle Gymnasium Tolkewitz</v>
          </cell>
          <cell r="B159" t="str">
            <v xml:space="preserve">Kipsdorfer Straße 160 </v>
          </cell>
          <cell r="C159" t="str">
            <v>01279</v>
          </cell>
          <cell r="D159" t="str">
            <v>Dresden</v>
          </cell>
        </row>
        <row r="160">
          <cell r="A160" t="str">
            <v>Sporthalle Hans-Erlwein-Gymnasium</v>
          </cell>
          <cell r="B160" t="str">
            <v xml:space="preserve">Hepkestraße 63 </v>
          </cell>
          <cell r="C160" t="str">
            <v>01277</v>
          </cell>
          <cell r="D160" t="str">
            <v>Dresden</v>
          </cell>
        </row>
        <row r="161">
          <cell r="A161" t="str">
            <v>Sporthalle HOGA</v>
          </cell>
          <cell r="B161" t="str">
            <v xml:space="preserve">Zamenhofstraße 61 </v>
          </cell>
          <cell r="C161" t="str">
            <v>01257</v>
          </cell>
          <cell r="D161" t="str">
            <v>Dresden</v>
          </cell>
        </row>
        <row r="162">
          <cell r="A162" t="str">
            <v>Sporthalle Internationale Schule</v>
          </cell>
          <cell r="B162" t="str">
            <v xml:space="preserve">Annenstraße 9 </v>
          </cell>
          <cell r="C162" t="str">
            <v>01067</v>
          </cell>
          <cell r="D162" t="str">
            <v>Dresden</v>
          </cell>
        </row>
        <row r="163">
          <cell r="A163" t="str">
            <v>Sporthalle Julius-Ambrosius-Hülße-Gymnasium</v>
          </cell>
          <cell r="B163" t="str">
            <v xml:space="preserve">Hülßestraße 16 </v>
          </cell>
          <cell r="C163" t="str">
            <v>01237</v>
          </cell>
          <cell r="D163" t="str">
            <v>Dresden</v>
          </cell>
        </row>
        <row r="164">
          <cell r="A164" t="str">
            <v>Sporthalle Karl-Liebknecht-Straße</v>
          </cell>
          <cell r="B164" t="str">
            <v xml:space="preserve">Karl-Liebknecht-Straße 53 </v>
          </cell>
          <cell r="C164" t="str">
            <v>01109</v>
          </cell>
          <cell r="D164" t="str">
            <v>Dresden</v>
          </cell>
        </row>
        <row r="165">
          <cell r="A165" t="str">
            <v>Sporthalle Klotzsche</v>
          </cell>
          <cell r="B165" t="str">
            <v xml:space="preserve">Zum Windkanal 14 </v>
          </cell>
          <cell r="C165" t="str">
            <v>01109</v>
          </cell>
          <cell r="D165" t="str">
            <v>Dresden</v>
          </cell>
        </row>
        <row r="166">
          <cell r="A166" t="str">
            <v>Sporthalle Kreuzgymnasium Dresden</v>
          </cell>
          <cell r="B166" t="str">
            <v xml:space="preserve">Dornblüthstraße 4 </v>
          </cell>
          <cell r="C166" t="str">
            <v>01277</v>
          </cell>
          <cell r="D166" t="str">
            <v>Dresden</v>
          </cell>
        </row>
        <row r="167">
          <cell r="A167" t="str">
            <v>Sporthalle Laborschule</v>
          </cell>
          <cell r="B167" t="str">
            <v xml:space="preserve">Espenstraße 3 </v>
          </cell>
          <cell r="C167" t="str">
            <v>01169</v>
          </cell>
          <cell r="D167" t="str">
            <v>Dresden</v>
          </cell>
        </row>
        <row r="168">
          <cell r="A168" t="str">
            <v>Sporthalle Landessportbund Sachsen</v>
          </cell>
          <cell r="B168" t="str">
            <v>Marienallee 14 b</v>
          </cell>
          <cell r="C168" t="str">
            <v>01099</v>
          </cell>
          <cell r="D168" t="str">
            <v>Dresden</v>
          </cell>
        </row>
        <row r="169">
          <cell r="A169" t="str">
            <v>Sporthalle Langebrück</v>
          </cell>
          <cell r="B169" t="str">
            <v>Dresdner Straße 36 a</v>
          </cell>
          <cell r="C169" t="str">
            <v>01465</v>
          </cell>
          <cell r="D169" t="str">
            <v>Dresden</v>
          </cell>
        </row>
        <row r="170">
          <cell r="A170" t="str">
            <v>Sporthalle Lessingstraße</v>
          </cell>
          <cell r="B170" t="str">
            <v xml:space="preserve">Lessingstraße 10 </v>
          </cell>
          <cell r="C170" t="str">
            <v>01099</v>
          </cell>
          <cell r="D170" t="str">
            <v>Dresden</v>
          </cell>
        </row>
        <row r="171">
          <cell r="A171" t="str">
            <v>Sporthalle Leutewitzer Ring</v>
          </cell>
          <cell r="B171" t="str">
            <v xml:space="preserve">Leutewitzer Ring 141 </v>
          </cell>
          <cell r="C171" t="str">
            <v>01169</v>
          </cell>
          <cell r="D171" t="str">
            <v>Dresden</v>
          </cell>
        </row>
        <row r="172">
          <cell r="A172" t="str">
            <v>Sporthalle Marie-Curie-Gymnasium</v>
          </cell>
          <cell r="B172" t="str">
            <v xml:space="preserve">Zirkusstraße 7 </v>
          </cell>
          <cell r="C172" t="str">
            <v>01069</v>
          </cell>
          <cell r="D172" t="str">
            <v>Dresden</v>
          </cell>
        </row>
        <row r="173">
          <cell r="A173" t="str">
            <v>Sporthalle Martin-Andersen-Nexö-Gymnasium</v>
          </cell>
          <cell r="B173" t="str">
            <v xml:space="preserve">Haydnstraße 49 </v>
          </cell>
          <cell r="C173" t="str">
            <v>01309</v>
          </cell>
          <cell r="D173" t="str">
            <v>Dresden</v>
          </cell>
        </row>
        <row r="174">
          <cell r="A174" t="str">
            <v>Sporthalle Montessorischule</v>
          </cell>
          <cell r="B174" t="str">
            <v xml:space="preserve">Glashütter Straße 10 </v>
          </cell>
          <cell r="C174" t="str">
            <v>01309</v>
          </cell>
          <cell r="D174" t="str">
            <v>Dresden</v>
          </cell>
        </row>
        <row r="175">
          <cell r="A175" t="str">
            <v>Sporthalle Nöthnitzer Straße</v>
          </cell>
          <cell r="B175" t="str">
            <v>Nöthnitzer Straße 60 a</v>
          </cell>
          <cell r="C175" t="str">
            <v>01187</v>
          </cell>
          <cell r="D175" t="str">
            <v>Dresden</v>
          </cell>
        </row>
        <row r="176">
          <cell r="A176" t="str">
            <v>Sporthalle Oberschule Cossebaude</v>
          </cell>
          <cell r="B176" t="str">
            <v xml:space="preserve">Erna-Berger-Straße 1 </v>
          </cell>
          <cell r="C176" t="str">
            <v>01156</v>
          </cell>
          <cell r="D176" t="str">
            <v>Dresden</v>
          </cell>
        </row>
        <row r="177">
          <cell r="A177" t="str">
            <v>Sporthalle Oberschule Pieschen</v>
          </cell>
          <cell r="B177" t="str">
            <v xml:space="preserve">Robert-Matzke-Straße 14 </v>
          </cell>
          <cell r="C177" t="str">
            <v>01127</v>
          </cell>
          <cell r="D177" t="str">
            <v>Dresden</v>
          </cell>
        </row>
        <row r="178">
          <cell r="A178" t="str">
            <v>Sporthalle Oberschule Weißig</v>
          </cell>
          <cell r="B178" t="str">
            <v xml:space="preserve">Gönnsdorfer Weg 1 </v>
          </cell>
          <cell r="C178" t="str">
            <v>01328</v>
          </cell>
          <cell r="D178" t="str">
            <v>Dresden</v>
          </cell>
        </row>
        <row r="179">
          <cell r="A179" t="str">
            <v>Sporthalle Oberschule Weixdorf</v>
          </cell>
          <cell r="B179" t="str">
            <v xml:space="preserve">Alte Dresdner Straße 22 </v>
          </cell>
          <cell r="C179" t="str">
            <v>01108</v>
          </cell>
          <cell r="D179" t="str">
            <v>Dresden</v>
          </cell>
        </row>
        <row r="180">
          <cell r="A180" t="str">
            <v>Sporthalle Oskar-Röder-Straße</v>
          </cell>
          <cell r="B180" t="str">
            <v>Oskar-Röder-Straße 4 a</v>
          </cell>
          <cell r="C180" t="str">
            <v>01237</v>
          </cell>
          <cell r="D180" t="str">
            <v>Dresden</v>
          </cell>
        </row>
        <row r="181">
          <cell r="A181" t="str">
            <v>Sporthalle Pestalozziplatz</v>
          </cell>
          <cell r="B181" t="str">
            <v xml:space="preserve">Pestalozziplatz 20 </v>
          </cell>
          <cell r="C181" t="str">
            <v>01127</v>
          </cell>
          <cell r="D181" t="str">
            <v>Dresden</v>
          </cell>
        </row>
        <row r="182">
          <cell r="A182" t="str">
            <v>Sporthalle Romain-Rolland-Gymnasium</v>
          </cell>
          <cell r="B182" t="str">
            <v xml:space="preserve">Weintraubenstraße 3 </v>
          </cell>
          <cell r="C182" t="str">
            <v>01099</v>
          </cell>
          <cell r="D182" t="str">
            <v>Dresden</v>
          </cell>
        </row>
        <row r="183">
          <cell r="A183" t="str">
            <v>Sporthalle Schule für Erziehungshilfe</v>
          </cell>
          <cell r="B183" t="str">
            <v xml:space="preserve">Karl-Laux-Straße 5 </v>
          </cell>
          <cell r="C183" t="str">
            <v>01219</v>
          </cell>
          <cell r="D183" t="str">
            <v>Dresden</v>
          </cell>
        </row>
        <row r="184">
          <cell r="A184" t="str">
            <v>Sporthalle Schule für Erziehungshilfe "Erich Kästner"</v>
          </cell>
          <cell r="B184" t="str">
            <v xml:space="preserve">Zinzendorfstraße 4 </v>
          </cell>
          <cell r="C184" t="str">
            <v>01069</v>
          </cell>
          <cell r="D184" t="str">
            <v>Dresden</v>
          </cell>
        </row>
        <row r="185">
          <cell r="A185" t="str">
            <v>Sporthalle Schule für geistig Behinderte "Astrid Lindgren"</v>
          </cell>
          <cell r="B185" t="str">
            <v xml:space="preserve">Lise-Meitner-Straße 22 </v>
          </cell>
          <cell r="C185" t="str">
            <v>01169</v>
          </cell>
          <cell r="D185" t="str">
            <v>Dresden</v>
          </cell>
        </row>
        <row r="186">
          <cell r="A186" t="str">
            <v>Sporthalle Schule zur Lernförderung "A.S.Makarenko"</v>
          </cell>
          <cell r="B186" t="str">
            <v xml:space="preserve">Leisniger Straße 76 </v>
          </cell>
          <cell r="C186" t="str">
            <v>01127</v>
          </cell>
          <cell r="D186" t="str">
            <v>Dresden</v>
          </cell>
        </row>
        <row r="187">
          <cell r="A187" t="str">
            <v>Sporthalle Schule zur Lernförderung "Albert Schweitzer"</v>
          </cell>
          <cell r="B187" t="str">
            <v xml:space="preserve">Georg-Palitzsch-Straße 40 </v>
          </cell>
          <cell r="C187" t="str">
            <v>01239</v>
          </cell>
          <cell r="D187" t="str">
            <v>Dresden</v>
          </cell>
        </row>
        <row r="188">
          <cell r="A188" t="str">
            <v>Sporthalle Schule zur Lernförderung "Am Landgraben"</v>
          </cell>
          <cell r="B188" t="str">
            <v xml:space="preserve">Pirnaer Landstraße 55 </v>
          </cell>
          <cell r="C188" t="str">
            <v>01237</v>
          </cell>
          <cell r="D188" t="str">
            <v>Dresden</v>
          </cell>
        </row>
        <row r="189">
          <cell r="A189" t="str">
            <v>Sporthalle Sportschulzentrum</v>
          </cell>
          <cell r="B189" t="str">
            <v>Messering 2 a</v>
          </cell>
          <cell r="C189" t="str">
            <v>01067</v>
          </cell>
          <cell r="D189" t="str">
            <v>Dresden</v>
          </cell>
        </row>
        <row r="190">
          <cell r="A190" t="str">
            <v>Sporthalle St. Benno-Gymnasium</v>
          </cell>
          <cell r="B190" t="str">
            <v xml:space="preserve">Pillnitzer Straße 39 </v>
          </cell>
          <cell r="C190" t="str">
            <v>01069</v>
          </cell>
          <cell r="D190" t="str">
            <v>Dresden</v>
          </cell>
        </row>
        <row r="191">
          <cell r="A191" t="str">
            <v>Sporthalle STO Erlweinstraße 6a</v>
          </cell>
          <cell r="B191" t="str">
            <v>Erlweinstraße 6 a</v>
          </cell>
          <cell r="C191" t="str">
            <v>01069</v>
          </cell>
          <cell r="D191" t="str">
            <v>Dresden</v>
          </cell>
        </row>
        <row r="192">
          <cell r="A192" t="str">
            <v>Sporthalle Terrassenufer (ehem. 18. GS)</v>
          </cell>
          <cell r="B192" t="str">
            <v xml:space="preserve">Terrassenufer 15 </v>
          </cell>
          <cell r="C192" t="str">
            <v>01069</v>
          </cell>
          <cell r="D192" t="str">
            <v>Dresden</v>
          </cell>
        </row>
        <row r="193">
          <cell r="A193" t="str">
            <v>Sporthalle Teutoburgstraße (ehem. 20.GS)</v>
          </cell>
          <cell r="B193" t="str">
            <v xml:space="preserve">Teutoburgstraße 15 </v>
          </cell>
          <cell r="C193" t="str">
            <v>01309</v>
          </cell>
          <cell r="D193" t="str">
            <v>Dresden</v>
          </cell>
        </row>
        <row r="194">
          <cell r="A194" t="str">
            <v>Sporthalle Thäterstraße (ehem. 42.GS)</v>
          </cell>
          <cell r="B194" t="str">
            <v xml:space="preserve">Mengsstraße 19 </v>
          </cell>
          <cell r="C194" t="str">
            <v>01139</v>
          </cell>
          <cell r="D194" t="str">
            <v>Dresden</v>
          </cell>
        </row>
        <row r="195">
          <cell r="A195" t="str">
            <v>Sporthalle Universitätsklinikum, Haus 25</v>
          </cell>
          <cell r="B195" t="str">
            <v xml:space="preserve">Fetscherstraße 74 </v>
          </cell>
          <cell r="C195" t="str">
            <v>01307</v>
          </cell>
          <cell r="D195" t="str">
            <v>Dresden</v>
          </cell>
        </row>
        <row r="196">
          <cell r="A196" t="str">
            <v>Sporthalle Universitätsschule</v>
          </cell>
          <cell r="B196" t="str">
            <v>Cämmerswalder Str. 41</v>
          </cell>
          <cell r="C196" t="str">
            <v>01189</v>
          </cell>
          <cell r="D196" t="str">
            <v>Dresden</v>
          </cell>
        </row>
        <row r="197">
          <cell r="A197" t="str">
            <v>Sporthalle Vitzthum-Gymnasium</v>
          </cell>
          <cell r="B197" t="str">
            <v xml:space="preserve">Paradiesstraße 35 </v>
          </cell>
          <cell r="C197" t="str">
            <v>01217</v>
          </cell>
          <cell r="D197" t="str">
            <v>Dresden</v>
          </cell>
        </row>
        <row r="198">
          <cell r="A198" t="str">
            <v>Sporthalle Walddorfschule</v>
          </cell>
          <cell r="B198" t="str">
            <v>Marienallee 5</v>
          </cell>
          <cell r="C198" t="str">
            <v>01099</v>
          </cell>
          <cell r="D198" t="str">
            <v>Dresden</v>
          </cell>
        </row>
        <row r="199">
          <cell r="A199" t="str">
            <v>Sporthalle Weberplatz</v>
          </cell>
          <cell r="B199" t="str">
            <v xml:space="preserve">Weberplatz 5 </v>
          </cell>
          <cell r="C199" t="str">
            <v>01217</v>
          </cell>
          <cell r="D199" t="str">
            <v>Dresden</v>
          </cell>
        </row>
        <row r="200">
          <cell r="A200" t="str">
            <v>Sportkomplex Jägerpark</v>
          </cell>
          <cell r="B200" t="str">
            <v xml:space="preserve">Jägerpark 12 </v>
          </cell>
          <cell r="C200" t="str">
            <v>01099</v>
          </cell>
          <cell r="D200" t="str">
            <v>Dresden</v>
          </cell>
        </row>
        <row r="201">
          <cell r="A201" t="str">
            <v>Sportpark Ostra</v>
          </cell>
          <cell r="B201" t="str">
            <v xml:space="preserve">Magdeburger Straße 10 </v>
          </cell>
          <cell r="C201" t="str">
            <v>01067</v>
          </cell>
          <cell r="D201" t="str">
            <v>Dresden</v>
          </cell>
        </row>
        <row r="202">
          <cell r="A202" t="str">
            <v>Sportplatz  129. Grundschule</v>
          </cell>
          <cell r="B202" t="str">
            <v xml:space="preserve">Otto-Dix-Ring 57 </v>
          </cell>
          <cell r="C202" t="str">
            <v>01219</v>
          </cell>
          <cell r="D202" t="str">
            <v>Dresden</v>
          </cell>
        </row>
        <row r="203">
          <cell r="A203" t="str">
            <v>Sportplatz "Am Dölzschgaben"</v>
          </cell>
          <cell r="B203" t="str">
            <v xml:space="preserve">Am Dölzschgraben 7 </v>
          </cell>
          <cell r="C203" t="str">
            <v>01187</v>
          </cell>
          <cell r="D203" t="str">
            <v>Dresden</v>
          </cell>
        </row>
        <row r="204">
          <cell r="A204" t="str">
            <v>Sportplatz "Am Leutewitzer Park"</v>
          </cell>
          <cell r="B204" t="str">
            <v>Steinbacher Straße 56 a</v>
          </cell>
          <cell r="C204" t="str">
            <v>01157</v>
          </cell>
          <cell r="D204" t="str">
            <v>Dresden</v>
          </cell>
        </row>
        <row r="205">
          <cell r="A205" t="str">
            <v>Sportplatz 101. Oberschule</v>
          </cell>
          <cell r="B205" t="str">
            <v xml:space="preserve">Pfotenhauerstraße 42 </v>
          </cell>
          <cell r="C205" t="str">
            <v>01307</v>
          </cell>
          <cell r="D205" t="str">
            <v>Dresden</v>
          </cell>
        </row>
        <row r="206">
          <cell r="A206" t="str">
            <v>Sportplatz 107. Oberschule</v>
          </cell>
          <cell r="B206" t="str">
            <v xml:space="preserve">Hepkestraße 28 </v>
          </cell>
          <cell r="C206" t="str">
            <v>01309</v>
          </cell>
          <cell r="D206" t="str">
            <v>Dresden</v>
          </cell>
        </row>
        <row r="207">
          <cell r="A207" t="str">
            <v>Sportplatz 113. Grundschule</v>
          </cell>
          <cell r="B207" t="str">
            <v xml:space="preserve">Georg-Nerlich-Straße 1 </v>
          </cell>
          <cell r="C207" t="str">
            <v>01307</v>
          </cell>
          <cell r="D207" t="str">
            <v>Dresden</v>
          </cell>
        </row>
        <row r="208">
          <cell r="A208" t="str">
            <v>Sportplatz 120. Grundschule</v>
          </cell>
          <cell r="B208" t="str">
            <v xml:space="preserve">Trattendorfer Straße 1 </v>
          </cell>
          <cell r="C208" t="str">
            <v>01239</v>
          </cell>
          <cell r="D208" t="str">
            <v>Dresden</v>
          </cell>
        </row>
        <row r="209">
          <cell r="A209" t="str">
            <v>Sportplatz 121. Oberschule</v>
          </cell>
          <cell r="B209" t="str">
            <v xml:space="preserve">Gamigstraße 28 </v>
          </cell>
          <cell r="C209" t="str">
            <v>01239</v>
          </cell>
          <cell r="D209" t="str">
            <v>Dresden</v>
          </cell>
        </row>
        <row r="210">
          <cell r="A210" t="str">
            <v>Sportplatz 135. Grundschule</v>
          </cell>
          <cell r="B210" t="str">
            <v xml:space="preserve">Amalie-Dietrich-Platz 10 </v>
          </cell>
          <cell r="C210" t="str">
            <v>01169</v>
          </cell>
          <cell r="D210" t="str">
            <v>Dresden</v>
          </cell>
        </row>
        <row r="211">
          <cell r="A211" t="str">
            <v>Sportplatz 15. Grundschule</v>
          </cell>
          <cell r="B211" t="str">
            <v xml:space="preserve">Seifhennersdorfer Straße 10 </v>
          </cell>
          <cell r="C211" t="str">
            <v>01099</v>
          </cell>
          <cell r="D211" t="str">
            <v>Dresden</v>
          </cell>
        </row>
        <row r="212">
          <cell r="A212" t="str">
            <v>Sportplatz 19. Grundschule</v>
          </cell>
          <cell r="B212" t="str">
            <v xml:space="preserve">Am Jägerpark 5 </v>
          </cell>
          <cell r="C212" t="str">
            <v>01099</v>
          </cell>
          <cell r="D212" t="str">
            <v>Dresden</v>
          </cell>
        </row>
        <row r="213">
          <cell r="A213" t="str">
            <v>Sportplatz 30. Grundschule</v>
          </cell>
          <cell r="B213" t="str">
            <v xml:space="preserve">Hechtstraße 55 </v>
          </cell>
          <cell r="C213" t="str">
            <v>01097</v>
          </cell>
          <cell r="D213" t="str">
            <v>Dresden</v>
          </cell>
        </row>
        <row r="214">
          <cell r="A214" t="str">
            <v>Sportplatz 46. Oberschule</v>
          </cell>
          <cell r="B214" t="str">
            <v xml:space="preserve">Leubnitzer Straße 14 </v>
          </cell>
          <cell r="C214" t="str">
            <v>01069</v>
          </cell>
          <cell r="D214" t="str">
            <v>Dresden</v>
          </cell>
        </row>
        <row r="215">
          <cell r="A215" t="str">
            <v>Sportplatz 62. Oberschule</v>
          </cell>
          <cell r="B215" t="str">
            <v xml:space="preserve">Fidelio-F.-Finke-Straße 15 </v>
          </cell>
          <cell r="C215" t="str">
            <v>01326</v>
          </cell>
          <cell r="D215" t="str">
            <v>Dresden</v>
          </cell>
        </row>
        <row r="216">
          <cell r="A216" t="str">
            <v>Sportplatz 63. Grundschule</v>
          </cell>
          <cell r="B216" t="str">
            <v xml:space="preserve">Wägnerstraße 24 </v>
          </cell>
          <cell r="C216" t="str">
            <v>01309</v>
          </cell>
          <cell r="D216" t="str">
            <v>Dresden</v>
          </cell>
        </row>
        <row r="217">
          <cell r="A217" t="str">
            <v>Sportplatz 66. Oberschule</v>
          </cell>
          <cell r="B217" t="str">
            <v xml:space="preserve">Dieselstraße 55 </v>
          </cell>
          <cell r="C217" t="str">
            <v>01257</v>
          </cell>
          <cell r="D217" t="str">
            <v>Dresden</v>
          </cell>
        </row>
        <row r="218">
          <cell r="A218" t="str">
            <v>Sportplatz 77. Grundschule</v>
          </cell>
          <cell r="B218" t="str">
            <v xml:space="preserve">Am Urnenfeld 27 </v>
          </cell>
          <cell r="C218" t="str">
            <v>01157</v>
          </cell>
          <cell r="D218" t="str">
            <v>Dresden</v>
          </cell>
        </row>
        <row r="219">
          <cell r="A219" t="str">
            <v>Sportplatz 81. Grundschule</v>
          </cell>
          <cell r="B219" t="str">
            <v xml:space="preserve">Robert-Weber-Straße 5 </v>
          </cell>
          <cell r="C219" t="str">
            <v>01187</v>
          </cell>
          <cell r="D219" t="str">
            <v>Dresden</v>
          </cell>
        </row>
        <row r="220">
          <cell r="A220" t="str">
            <v>Sportplatz 9. Oberschule</v>
          </cell>
          <cell r="B220" t="str">
            <v xml:space="preserve">Lommatzscher Straße 121 </v>
          </cell>
          <cell r="C220" t="str">
            <v>01139</v>
          </cell>
          <cell r="D220" t="str">
            <v>Dresden</v>
          </cell>
        </row>
        <row r="221">
          <cell r="A221" t="str">
            <v>Sportplatz Aachener Straße</v>
          </cell>
          <cell r="B221" t="str">
            <v>Aachener Straße 19 a</v>
          </cell>
          <cell r="C221" t="str">
            <v>01129</v>
          </cell>
          <cell r="D221" t="str">
            <v>Dresden</v>
          </cell>
        </row>
        <row r="222">
          <cell r="A222" t="str">
            <v>Sportplatz am Gemeindezentrum Gompitz</v>
          </cell>
          <cell r="B222" t="str">
            <v>Altnossener Straße 46 a</v>
          </cell>
          <cell r="C222" t="str">
            <v>01156</v>
          </cell>
          <cell r="D222" t="str">
            <v>Dresden</v>
          </cell>
        </row>
        <row r="223">
          <cell r="A223" t="str">
            <v>Sportplatz Bärensteiner Straße</v>
          </cell>
          <cell r="B223" t="str">
            <v xml:space="preserve">Bärensteiner Straße 33 </v>
          </cell>
          <cell r="C223" t="str">
            <v>01277</v>
          </cell>
          <cell r="D223" t="str">
            <v>Dresden</v>
          </cell>
        </row>
        <row r="224">
          <cell r="A224" t="str">
            <v>Sportplatz Bärnsdorfer Straße</v>
          </cell>
          <cell r="B224" t="str">
            <v xml:space="preserve">Bärnsdorfer Straße 2 </v>
          </cell>
          <cell r="C224" t="str">
            <v>01097</v>
          </cell>
          <cell r="D224" t="str">
            <v>Dresden</v>
          </cell>
        </row>
        <row r="225">
          <cell r="A225" t="str">
            <v>Sportplatz Bertolt-Brecht-Gymnasium</v>
          </cell>
          <cell r="B225" t="str">
            <v>Thomaestraße</v>
          </cell>
          <cell r="C225" t="str">
            <v>01307</v>
          </cell>
          <cell r="D225" t="str">
            <v>Dresden</v>
          </cell>
        </row>
        <row r="226">
          <cell r="A226" t="str">
            <v>Sportplatz BIP Kreativitätsschule</v>
          </cell>
          <cell r="B226" t="str">
            <v xml:space="preserve">Tiergartenstraße 18 </v>
          </cell>
          <cell r="C226" t="str">
            <v>01219</v>
          </cell>
          <cell r="D226" t="str">
            <v>Dresden</v>
          </cell>
        </row>
        <row r="227">
          <cell r="A227" t="str">
            <v>Sportplatz Boxberger Straße</v>
          </cell>
          <cell r="B227" t="str">
            <v xml:space="preserve">Boxberger Straße 1 </v>
          </cell>
          <cell r="C227" t="str">
            <v>01239</v>
          </cell>
          <cell r="D227" t="str">
            <v>Dresden</v>
          </cell>
        </row>
        <row r="228">
          <cell r="A228" t="str">
            <v>Sportplatz BSZ Gesundheit und Sozialwesen</v>
          </cell>
          <cell r="B228" t="str">
            <v xml:space="preserve">Döbelner Straße 8 </v>
          </cell>
          <cell r="C228" t="str">
            <v>01129</v>
          </cell>
          <cell r="D228" t="str">
            <v>Dresden</v>
          </cell>
        </row>
        <row r="229">
          <cell r="A229" t="str">
            <v xml:space="preserve">Sportplatz Christliche Schule Dresden </v>
          </cell>
          <cell r="B229" t="str">
            <v xml:space="preserve">Rathener Straße 78 </v>
          </cell>
          <cell r="C229" t="str">
            <v>01259</v>
          </cell>
          <cell r="D229" t="str">
            <v>Dresden</v>
          </cell>
        </row>
        <row r="230">
          <cell r="A230" t="str">
            <v>Sportplatz Cossebaude</v>
          </cell>
          <cell r="B230" t="str">
            <v xml:space="preserve">Gohliser Weg 16 </v>
          </cell>
          <cell r="C230" t="str">
            <v>01156</v>
          </cell>
          <cell r="D230" t="str">
            <v>Dresden</v>
          </cell>
        </row>
        <row r="231">
          <cell r="A231" t="str">
            <v>Sportplatz Dobritz</v>
          </cell>
          <cell r="B231" t="str">
            <v xml:space="preserve">Breitscheidstraße 86 </v>
          </cell>
          <cell r="C231" t="str">
            <v>01237</v>
          </cell>
          <cell r="D231" t="str">
            <v>Dresden</v>
          </cell>
        </row>
        <row r="232">
          <cell r="A232" t="str">
            <v>Sportplatz Dohnaer Straße</v>
          </cell>
          <cell r="B232" t="str">
            <v xml:space="preserve">Dohnaer Straße 154 </v>
          </cell>
          <cell r="C232" t="str">
            <v>01239</v>
          </cell>
          <cell r="D232" t="str">
            <v>Dresden</v>
          </cell>
        </row>
        <row r="233">
          <cell r="A233" t="str">
            <v>Sportplatz Eibenstocker Straße</v>
          </cell>
          <cell r="B233" t="str">
            <v xml:space="preserve">Eibenstocker Straße 1 </v>
          </cell>
          <cell r="C233" t="str">
            <v>01309</v>
          </cell>
          <cell r="D233" t="str">
            <v>Dresden</v>
          </cell>
        </row>
        <row r="234">
          <cell r="A234" t="str">
            <v>Sportplatz Eisenberger Straße</v>
          </cell>
          <cell r="B234" t="str">
            <v>Eisenberger Straße 1 a</v>
          </cell>
          <cell r="C234" t="str">
            <v>01127</v>
          </cell>
          <cell r="D234" t="str">
            <v>Dresden</v>
          </cell>
        </row>
        <row r="235">
          <cell r="A235" t="str">
            <v>Sportplatz Grundschule Langebrück</v>
          </cell>
          <cell r="B235" t="str">
            <v xml:space="preserve">Friedrich-Wolf-Straße 7 </v>
          </cell>
          <cell r="C235" t="str">
            <v>01465</v>
          </cell>
          <cell r="D235" t="str">
            <v>Dresden</v>
          </cell>
        </row>
        <row r="236">
          <cell r="A236" t="str">
            <v>Sportplatz Gymnasium Plauen</v>
          </cell>
          <cell r="B236" t="str">
            <v xml:space="preserve">Kantstraße 2 </v>
          </cell>
          <cell r="C236" t="str">
            <v>01187</v>
          </cell>
          <cell r="D236" t="str">
            <v>Dresden</v>
          </cell>
        </row>
        <row r="237">
          <cell r="A237" t="str">
            <v>Sportplatz Hebbelstraße</v>
          </cell>
          <cell r="B237" t="str">
            <v xml:space="preserve">Hebbelstraße 23 </v>
          </cell>
          <cell r="C237" t="str">
            <v>01157</v>
          </cell>
          <cell r="D237" t="str">
            <v>Dresden</v>
          </cell>
        </row>
        <row r="238">
          <cell r="A238" t="str">
            <v>Sportplatz Karl-Liebknecht-Straße</v>
          </cell>
          <cell r="B238" t="str">
            <v xml:space="preserve">Karl-Liebknecht-Straße 53 </v>
          </cell>
          <cell r="C238" t="str">
            <v>01109</v>
          </cell>
          <cell r="D238" t="str">
            <v>Dresden</v>
          </cell>
        </row>
        <row r="239">
          <cell r="A239" t="str">
            <v>Sportplatz Karlsruher Straße</v>
          </cell>
          <cell r="B239" t="str">
            <v>Karlsruher Str. 77</v>
          </cell>
          <cell r="C239" t="str">
            <v>01189</v>
          </cell>
          <cell r="D239" t="str">
            <v>Dresden</v>
          </cell>
        </row>
        <row r="240">
          <cell r="A240" t="str">
            <v>Sportplatz Käthe-Kollwitz-Ufer</v>
          </cell>
          <cell r="B240" t="str">
            <v>Käthe-Kollwitz-Ufer 19 b</v>
          </cell>
          <cell r="C240" t="str">
            <v>01307</v>
          </cell>
          <cell r="D240" t="str">
            <v>Dresden</v>
          </cell>
        </row>
        <row r="241">
          <cell r="A241" t="str">
            <v>Sportplatz Klotzscher Hauptstraße</v>
          </cell>
          <cell r="B241" t="str">
            <v>Klotzscher Hauptstraße 29 f</v>
          </cell>
          <cell r="C241" t="str">
            <v>01109</v>
          </cell>
          <cell r="D241" t="str">
            <v>Dresden</v>
          </cell>
        </row>
        <row r="242">
          <cell r="A242" t="str">
            <v>Sportplatz Liebstädter Straße</v>
          </cell>
          <cell r="B242" t="str">
            <v xml:space="preserve">Liebstädter Straße 15 </v>
          </cell>
          <cell r="C242" t="str">
            <v>01277</v>
          </cell>
          <cell r="D242" t="str">
            <v>Dresden</v>
          </cell>
        </row>
        <row r="243">
          <cell r="A243" t="str">
            <v>Sportplatz Lockwitzgrund</v>
          </cell>
          <cell r="B243" t="str">
            <v xml:space="preserve">Lockwitzgrund 20 </v>
          </cell>
          <cell r="C243" t="str">
            <v>01257</v>
          </cell>
          <cell r="D243" t="str">
            <v>Dresden</v>
          </cell>
        </row>
        <row r="244">
          <cell r="A244" t="str">
            <v>Sportplatz Loschwitz</v>
          </cell>
          <cell r="B244" t="str">
            <v xml:space="preserve">Friedrich-Wieck-Straße 32 </v>
          </cell>
          <cell r="C244" t="str">
            <v>01326</v>
          </cell>
          <cell r="D244" t="str">
            <v>Dresden</v>
          </cell>
        </row>
        <row r="245">
          <cell r="A245" t="str">
            <v>Sportplatz Ludwig-Kossuth-Straße</v>
          </cell>
          <cell r="B245" t="str">
            <v>Ludwig-Kossuth-Straße 34 a</v>
          </cell>
          <cell r="C245" t="str">
            <v>01109</v>
          </cell>
          <cell r="D245" t="str">
            <v>Dresden</v>
          </cell>
        </row>
        <row r="246">
          <cell r="A246" t="str">
            <v>Sportplatz Malterstraße</v>
          </cell>
          <cell r="B246" t="str">
            <v xml:space="preserve">Malterstraße 18 </v>
          </cell>
          <cell r="C246" t="str">
            <v>01159</v>
          </cell>
          <cell r="D246" t="str">
            <v>Dresden</v>
          </cell>
        </row>
        <row r="247">
          <cell r="A247" t="str">
            <v>Sportplatz Meschwitzstraße</v>
          </cell>
          <cell r="B247" t="str">
            <v xml:space="preserve">Meschwitzstraße 10 </v>
          </cell>
          <cell r="C247" t="str">
            <v>01099</v>
          </cell>
          <cell r="D247" t="str">
            <v>Dresden</v>
          </cell>
        </row>
        <row r="248">
          <cell r="A248" t="str">
            <v>Sportplatz Nachtflügelweg</v>
          </cell>
          <cell r="B248" t="str">
            <v xml:space="preserve">Nachtflügelweg 36 </v>
          </cell>
          <cell r="C248" t="str">
            <v>01324</v>
          </cell>
          <cell r="D248" t="str">
            <v>Dresden</v>
          </cell>
        </row>
        <row r="249">
          <cell r="A249" t="str">
            <v>Sportplatz Narzissenweg</v>
          </cell>
          <cell r="B249" t="str">
            <v xml:space="preserve">Narzissenweg 9 </v>
          </cell>
          <cell r="C249" t="str">
            <v>01259</v>
          </cell>
          <cell r="D249" t="str">
            <v>Dresden</v>
          </cell>
        </row>
        <row r="250">
          <cell r="A250" t="str">
            <v>Sportplatz Neuländer Straße</v>
          </cell>
          <cell r="B250" t="str">
            <v xml:space="preserve">Neuländer Straße 60 </v>
          </cell>
          <cell r="C250" t="str">
            <v>01129</v>
          </cell>
          <cell r="D250" t="str">
            <v>Dresden</v>
          </cell>
        </row>
        <row r="251">
          <cell r="A251" t="str">
            <v>Sportplatz Nickern Wittgensdorfer Straße</v>
          </cell>
          <cell r="B251" t="str">
            <v xml:space="preserve">Wittgensdorfer Straße 30 </v>
          </cell>
          <cell r="C251" t="str">
            <v>01257</v>
          </cell>
          <cell r="D251" t="str">
            <v>Dresden</v>
          </cell>
        </row>
        <row r="252">
          <cell r="A252" t="str">
            <v>Sportplatz Oberpoyritz</v>
          </cell>
          <cell r="B252" t="str">
            <v xml:space="preserve">An der Schmiede 10 </v>
          </cell>
          <cell r="C252" t="str">
            <v>01326</v>
          </cell>
          <cell r="D252" t="str">
            <v>Dresden</v>
          </cell>
        </row>
        <row r="253">
          <cell r="A253" t="str">
            <v>Sportplatz Oskar-Röder-Straße</v>
          </cell>
          <cell r="B253" t="str">
            <v>Oskar-Röder-Straße 4 a</v>
          </cell>
          <cell r="C253" t="str">
            <v>01237</v>
          </cell>
          <cell r="D253" t="str">
            <v>Dresden</v>
          </cell>
        </row>
        <row r="254">
          <cell r="A254" t="str">
            <v>Sportplatz Pestalozzi-Gymnasium</v>
          </cell>
          <cell r="B254" t="str">
            <v xml:space="preserve">Pestalozziplatz 22 </v>
          </cell>
          <cell r="C254" t="str">
            <v>01127</v>
          </cell>
          <cell r="D254" t="str">
            <v>Dresden</v>
          </cell>
        </row>
        <row r="255">
          <cell r="A255" t="str">
            <v>Sportplatz Pfotenhauerstraße</v>
          </cell>
          <cell r="B255" t="str">
            <v xml:space="preserve">Pfotenhauerstraße 79 </v>
          </cell>
          <cell r="C255" t="str">
            <v>01307</v>
          </cell>
          <cell r="D255" t="str">
            <v>Dresden</v>
          </cell>
        </row>
        <row r="256">
          <cell r="A256" t="str">
            <v>Sportplatz Pillnitzer Landstraße 94</v>
          </cell>
          <cell r="B256" t="str">
            <v xml:space="preserve">Pillnitzer Landstraße 94 </v>
          </cell>
          <cell r="C256" t="str">
            <v>01326</v>
          </cell>
          <cell r="D256" t="str">
            <v>Dresden</v>
          </cell>
        </row>
        <row r="257">
          <cell r="A257" t="str">
            <v>Sportplatz Pirnaer Landstraße 121 b</v>
          </cell>
          <cell r="B257" t="str">
            <v>Pirnaer Landstraße 121 b</v>
          </cell>
          <cell r="C257" t="str">
            <v>01257</v>
          </cell>
          <cell r="D257" t="str">
            <v>Dresden</v>
          </cell>
        </row>
        <row r="258">
          <cell r="A258" t="str">
            <v>Sportplatz Pirnaer Landstraße 267</v>
          </cell>
          <cell r="B258" t="str">
            <v xml:space="preserve">Pirnaer Landstraße 267 </v>
          </cell>
          <cell r="C258" t="str">
            <v>01259</v>
          </cell>
          <cell r="D258" t="str">
            <v>Dresden</v>
          </cell>
        </row>
        <row r="259">
          <cell r="A259" t="str">
            <v>Sportplatz Saalhausener Straße</v>
          </cell>
          <cell r="B259" t="str">
            <v xml:space="preserve">Williamstraße 12 </v>
          </cell>
          <cell r="C259" t="str">
            <v>01159</v>
          </cell>
          <cell r="D259" t="str">
            <v>Dresden</v>
          </cell>
        </row>
        <row r="260">
          <cell r="A260" t="str">
            <v>Sportplatz Salzburger Straße</v>
          </cell>
          <cell r="B260" t="str">
            <v xml:space="preserve">Salzburger Straße 141 </v>
          </cell>
          <cell r="C260" t="str">
            <v>01237</v>
          </cell>
          <cell r="D260" t="str">
            <v>Dresden</v>
          </cell>
        </row>
        <row r="261">
          <cell r="A261" t="str">
            <v>Sportplatz Schule für Erziehungshilfe "Erich Kästner"</v>
          </cell>
          <cell r="B261" t="str">
            <v xml:space="preserve">Zinzendorfstraße 4 </v>
          </cell>
          <cell r="C261" t="str">
            <v>01069</v>
          </cell>
          <cell r="D261" t="str">
            <v>Dresden</v>
          </cell>
        </row>
        <row r="262">
          <cell r="A262" t="str">
            <v>Sportplatz Steirische Straße</v>
          </cell>
          <cell r="B262" t="str">
            <v xml:space="preserve">Steirische Straße 1 </v>
          </cell>
          <cell r="C262" t="str">
            <v>01279</v>
          </cell>
          <cell r="D262" t="str">
            <v>Dresden</v>
          </cell>
        </row>
        <row r="263">
          <cell r="A263" t="str">
            <v>Sportplatz Stuttgarter Straße</v>
          </cell>
          <cell r="B263" t="str">
            <v xml:space="preserve">Stuttgarter Straße 41 </v>
          </cell>
          <cell r="C263" t="str">
            <v>01189</v>
          </cell>
          <cell r="D263" t="str">
            <v>Dresden</v>
          </cell>
        </row>
        <row r="264">
          <cell r="A264" t="str">
            <v>Sportplatz Tolkewitzer Straße</v>
          </cell>
          <cell r="B264" t="str">
            <v xml:space="preserve">Tolkewitzer Straße 61 </v>
          </cell>
          <cell r="C264" t="str">
            <v>01277</v>
          </cell>
          <cell r="D264" t="str">
            <v>Dresden</v>
          </cell>
        </row>
        <row r="265">
          <cell r="A265" t="str">
            <v>Sportplatz Weixdorf</v>
          </cell>
          <cell r="B265" t="str">
            <v xml:space="preserve">Zum Sportplatz 4 </v>
          </cell>
          <cell r="C265" t="str">
            <v>01108</v>
          </cell>
          <cell r="D265" t="str">
            <v>Dresden</v>
          </cell>
        </row>
        <row r="266">
          <cell r="A266" t="str">
            <v>Sportplatz Wurzener Straße</v>
          </cell>
          <cell r="B266" t="str">
            <v xml:space="preserve">Wurzener Straße 20 </v>
          </cell>
          <cell r="C266" t="str">
            <v>01127</v>
          </cell>
          <cell r="D266" t="str">
            <v>Dresden</v>
          </cell>
        </row>
        <row r="267">
          <cell r="A267" t="str">
            <v>Sportplatz Zum Windkanal</v>
          </cell>
          <cell r="B267" t="str">
            <v xml:space="preserve">Zum Windkanal 14 </v>
          </cell>
          <cell r="C267" t="str">
            <v>01109</v>
          </cell>
          <cell r="D267" t="str">
            <v>Dresden</v>
          </cell>
        </row>
        <row r="268">
          <cell r="A268" t="str">
            <v>Sportraum BSZ Gastgewerbe</v>
          </cell>
          <cell r="B268" t="str">
            <v xml:space="preserve">Ehrlichstraße 1 </v>
          </cell>
          <cell r="C268" t="str">
            <v>01067</v>
          </cell>
          <cell r="D268" t="str">
            <v>Dresden</v>
          </cell>
        </row>
        <row r="269">
          <cell r="A269" t="str">
            <v>Sportzentrum Blasewitz</v>
          </cell>
          <cell r="B269" t="str">
            <v xml:space="preserve">Oehmestraße 1 </v>
          </cell>
          <cell r="C269" t="str">
            <v>01277</v>
          </cell>
          <cell r="D269" t="str">
            <v>Dresden</v>
          </cell>
        </row>
        <row r="270">
          <cell r="A270" t="str">
            <v>SPORTZENTRUM Hochland e.V.</v>
          </cell>
          <cell r="B270" t="str">
            <v>Bautzner Landstraße 291</v>
          </cell>
          <cell r="C270" t="str">
            <v>01328</v>
          </cell>
          <cell r="D270" t="str">
            <v>Dresden</v>
          </cell>
        </row>
        <row r="271">
          <cell r="A271" t="str">
            <v>Sprunghalle Freiberger Platz</v>
          </cell>
          <cell r="B271" t="str">
            <v>Freiberger Platz 1 a</v>
          </cell>
          <cell r="C271" t="str">
            <v>01067</v>
          </cell>
          <cell r="D271" t="str">
            <v>Dresden</v>
          </cell>
        </row>
        <row r="272">
          <cell r="A272" t="str">
            <v>Stadion Bodenbacher Straße</v>
          </cell>
          <cell r="B272" t="str">
            <v xml:space="preserve">Bodenbacher Straße 152 </v>
          </cell>
          <cell r="C272" t="str">
            <v>01277</v>
          </cell>
          <cell r="D272" t="str">
            <v>Dresden</v>
          </cell>
        </row>
        <row r="273">
          <cell r="A273" t="str">
            <v>Tennisanlage Waldpark</v>
          </cell>
          <cell r="B273" t="str">
            <v xml:space="preserve">Vogesenweg 10 </v>
          </cell>
          <cell r="C273" t="str">
            <v>01309</v>
          </cell>
          <cell r="D273" t="str">
            <v>Dresden</v>
          </cell>
        </row>
        <row r="274">
          <cell r="A274" t="str">
            <v>Tennisgelände Andreas-Schubert-Straße</v>
          </cell>
          <cell r="B274" t="str">
            <v>Andreas-Schubert-Straße 51</v>
          </cell>
          <cell r="C274" t="str">
            <v>01069</v>
          </cell>
          <cell r="D274" t="str">
            <v>Dresden</v>
          </cell>
        </row>
        <row r="275">
          <cell r="A275" t="str">
            <v>Traditionelles Taekwon-DO Studio</v>
          </cell>
          <cell r="B275" t="str">
            <v>Reisewitzer Straße 29</v>
          </cell>
          <cell r="C275" t="str">
            <v>01159</v>
          </cell>
          <cell r="D275" t="str">
            <v>Dresden</v>
          </cell>
        </row>
        <row r="276">
          <cell r="A276" t="str">
            <v>XXL Dresden</v>
          </cell>
          <cell r="B276" t="str">
            <v xml:space="preserve">Breitscheidstraße 40 </v>
          </cell>
          <cell r="C276" t="str">
            <v>01237</v>
          </cell>
          <cell r="D276" t="str">
            <v>Dresden</v>
          </cell>
        </row>
      </sheetData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Abfrage Vereine"/>
      <sheetName val="Beispiel"/>
      <sheetName val="Sportstätten"/>
    </sheetNames>
    <sheetDataSet>
      <sheetData sheetId="0"/>
      <sheetData sheetId="1"/>
      <sheetData sheetId="2">
        <row r="10">
          <cell r="A10" t="str">
            <v>Bootshaus Laubegaster Ufer 35</v>
          </cell>
          <cell r="B10" t="str">
            <v xml:space="preserve">Laubegaster Ufer 35 </v>
          </cell>
          <cell r="C10" t="str">
            <v>01279</v>
          </cell>
          <cell r="D10" t="str">
            <v>Dresden</v>
          </cell>
        </row>
        <row r="11">
          <cell r="A11" t="str">
            <v>Bootshaus Laubegaster Ufer 8</v>
          </cell>
          <cell r="B11" t="str">
            <v xml:space="preserve">Laubegaster Ufer 8 </v>
          </cell>
          <cell r="C11" t="str">
            <v>01279</v>
          </cell>
          <cell r="D11" t="str">
            <v>Dresden</v>
          </cell>
        </row>
        <row r="12">
          <cell r="A12" t="str">
            <v>Bootshaus Leipziger Straße</v>
          </cell>
          <cell r="B12" t="str">
            <v>Leipziger Straße 91 a</v>
          </cell>
          <cell r="C12" t="str">
            <v>01127</v>
          </cell>
          <cell r="D12" t="str">
            <v>Dresden</v>
          </cell>
        </row>
        <row r="13">
          <cell r="A13" t="str">
            <v>Bootshaus Sächsischer Seesportclub Dresden</v>
          </cell>
          <cell r="B13" t="str">
            <v xml:space="preserve">Tolkewitzer Straße 65 </v>
          </cell>
          <cell r="C13" t="str">
            <v>01277</v>
          </cell>
          <cell r="D13" t="str">
            <v>Dresden</v>
          </cell>
        </row>
        <row r="14">
          <cell r="A14" t="str">
            <v>Bootshaus Scharfenberger Straße</v>
          </cell>
          <cell r="B14" t="str">
            <v xml:space="preserve">Scharfenberger Straße 4 </v>
          </cell>
          <cell r="C14" t="str">
            <v>01139</v>
          </cell>
          <cell r="D14" t="str">
            <v>Dresden</v>
          </cell>
        </row>
        <row r="15">
          <cell r="A15" t="str">
            <v>Bootshaus Tolkewitzer Straße</v>
          </cell>
          <cell r="B15" t="str">
            <v xml:space="preserve">Tolkewitzer Straße 69 </v>
          </cell>
          <cell r="C15" t="str">
            <v>01277</v>
          </cell>
          <cell r="D15" t="str">
            <v>Dresden</v>
          </cell>
        </row>
        <row r="16">
          <cell r="A16" t="str">
            <v>Büro- und Verwaltungsgebäude  EBS</v>
          </cell>
          <cell r="B16" t="str">
            <v>Freiberger Str. 31</v>
          </cell>
          <cell r="C16" t="str">
            <v>01067</v>
          </cell>
          <cell r="D16" t="str">
            <v>Dresden</v>
          </cell>
        </row>
        <row r="17">
          <cell r="A17" t="str">
            <v>Erlweinturnhalle</v>
          </cell>
          <cell r="B17" t="str">
            <v>Bünaustraße 30 a</v>
          </cell>
          <cell r="C17" t="str">
            <v>01159</v>
          </cell>
          <cell r="D17" t="str">
            <v>Dresden</v>
          </cell>
        </row>
        <row r="18">
          <cell r="A18" t="str">
            <v>Joynext Arena</v>
          </cell>
          <cell r="B18" t="str">
            <v xml:space="preserve">Magdeburger Straße 10 </v>
          </cell>
          <cell r="C18" t="str">
            <v>01067</v>
          </cell>
          <cell r="D18" t="str">
            <v>Dresden</v>
          </cell>
        </row>
        <row r="19">
          <cell r="A19" t="str">
            <v>Kletterzentrum DAV Dresden</v>
          </cell>
          <cell r="B19" t="str">
            <v xml:space="preserve">Papiermühlengasse 10 </v>
          </cell>
          <cell r="C19" t="str">
            <v>01159</v>
          </cell>
          <cell r="D19" t="str">
            <v>Dresden</v>
          </cell>
        </row>
        <row r="20">
          <cell r="A20" t="str">
            <v>Kunstrasenplatz Dohnaer Str.</v>
          </cell>
          <cell r="B20" t="str">
            <v>Dohnaer Str. 154</v>
          </cell>
          <cell r="C20" t="str">
            <v>01239</v>
          </cell>
          <cell r="D20" t="str">
            <v>Dresden</v>
          </cell>
        </row>
        <row r="21">
          <cell r="A21" t="str">
            <v>Mandala Boulderhalle</v>
          </cell>
          <cell r="B21" t="str">
            <v xml:space="preserve">Königsbrücker Straße 96 </v>
          </cell>
          <cell r="C21" t="str">
            <v>01099</v>
          </cell>
          <cell r="D21" t="str">
            <v>Dresden</v>
          </cell>
        </row>
        <row r="22">
          <cell r="A22" t="str">
            <v>Margon Arena</v>
          </cell>
          <cell r="B22" t="str">
            <v xml:space="preserve">Bodenbacher Straße 154 </v>
          </cell>
          <cell r="C22" t="str">
            <v>01277</v>
          </cell>
          <cell r="D22" t="str">
            <v>Dresden</v>
          </cell>
        </row>
        <row r="23">
          <cell r="A23" t="str">
            <v>Schwimmhalle Bühlau</v>
          </cell>
          <cell r="B23" t="str">
            <v>Bautzner Landstraße 92 c</v>
          </cell>
          <cell r="C23" t="str">
            <v>01324</v>
          </cell>
          <cell r="D23" t="str">
            <v>Dresden</v>
          </cell>
        </row>
        <row r="24">
          <cell r="A24" t="str">
            <v>Schwimmhalle Freiberger Platz</v>
          </cell>
          <cell r="B24" t="str">
            <v>Freiberger Platz 1 a</v>
          </cell>
          <cell r="C24" t="str">
            <v>01067</v>
          </cell>
          <cell r="D24" t="str">
            <v>Dresden</v>
          </cell>
        </row>
        <row r="25">
          <cell r="A25" t="str">
            <v>Schwimmhalle Georg-Arnhold-Bad</v>
          </cell>
          <cell r="B25" t="str">
            <v>Helmut-Schön-Allee 2</v>
          </cell>
          <cell r="C25" t="str">
            <v>01069</v>
          </cell>
          <cell r="D25" t="str">
            <v>Dresden</v>
          </cell>
        </row>
        <row r="26">
          <cell r="A26" t="str">
            <v>Schwimmhalle Klotzsche</v>
          </cell>
          <cell r="B26" t="str">
            <v xml:space="preserve">Zum Windkanal 14 </v>
          </cell>
          <cell r="C26" t="str">
            <v>01109</v>
          </cell>
          <cell r="D26" t="str">
            <v>Dresden</v>
          </cell>
        </row>
        <row r="27">
          <cell r="A27" t="str">
            <v>Schwimmhalle Prohlis</v>
          </cell>
          <cell r="B27" t="str">
            <v xml:space="preserve">Senftenberger Straße 58 </v>
          </cell>
          <cell r="C27" t="str">
            <v>01239</v>
          </cell>
          <cell r="D27" t="str">
            <v>Dresden</v>
          </cell>
        </row>
        <row r="28">
          <cell r="A28" t="str">
            <v>Seidnitz Center</v>
          </cell>
          <cell r="B28" t="str">
            <v>Enderstraße 59</v>
          </cell>
          <cell r="C28" t="str">
            <v>01277</v>
          </cell>
          <cell r="D28" t="str">
            <v>Dresden</v>
          </cell>
        </row>
        <row r="29">
          <cell r="A29" t="str">
            <v xml:space="preserve">Skatehalle Dresden </v>
          </cell>
          <cell r="B29" t="str">
            <v>Lohrmannstraße 22</v>
          </cell>
          <cell r="C29" t="str">
            <v>01237</v>
          </cell>
          <cell r="D29" t="str">
            <v>Dresden</v>
          </cell>
        </row>
        <row r="30">
          <cell r="A30" t="str">
            <v>Skatepark Lingnerallee</v>
          </cell>
          <cell r="B30" t="str">
            <v>Lingnerallee</v>
          </cell>
          <cell r="C30" t="str">
            <v>01069</v>
          </cell>
          <cell r="D30" t="str">
            <v>Dresden</v>
          </cell>
        </row>
        <row r="31">
          <cell r="A31" t="str">
            <v>Snoobi Dresden e.V.</v>
          </cell>
          <cell r="B31" t="str">
            <v>Rethelstraße 26</v>
          </cell>
          <cell r="C31" t="str">
            <v>01139</v>
          </cell>
          <cell r="D31" t="str">
            <v>Dresden</v>
          </cell>
        </row>
        <row r="32">
          <cell r="A32" t="str">
            <v>Sport &amp; Tanzstudio Dresden</v>
          </cell>
          <cell r="B32" t="str">
            <v xml:space="preserve">Saydaer Straße 6 </v>
          </cell>
          <cell r="C32" t="str">
            <v>01257</v>
          </cell>
          <cell r="D32" t="str">
            <v>Dresden</v>
          </cell>
        </row>
        <row r="33">
          <cell r="A33" t="str">
            <v>Sport- und Freizeittreff Gönnsdorf e.V.</v>
          </cell>
          <cell r="B33" t="str">
            <v>Schönfelder Landstraße 27</v>
          </cell>
          <cell r="C33" t="str">
            <v>01328</v>
          </cell>
          <cell r="D33" t="str">
            <v>Dresden</v>
          </cell>
        </row>
        <row r="34">
          <cell r="A34" t="str">
            <v>Sporthalle 10. Grundschule</v>
          </cell>
          <cell r="B34" t="str">
            <v xml:space="preserve">Struvestraße 11 </v>
          </cell>
          <cell r="C34" t="str">
            <v>01069</v>
          </cell>
          <cell r="D34" t="str">
            <v>Dresden</v>
          </cell>
        </row>
        <row r="35">
          <cell r="A35" t="str">
            <v>Sporthalle 101. Oberschule</v>
          </cell>
          <cell r="B35" t="str">
            <v xml:space="preserve">Pfotenhauerstraße 42 </v>
          </cell>
          <cell r="C35" t="str">
            <v>01307</v>
          </cell>
          <cell r="D35" t="str">
            <v>Dresden</v>
          </cell>
        </row>
        <row r="36">
          <cell r="A36" t="str">
            <v>Sporthalle 102. Grundschule</v>
          </cell>
          <cell r="B36" t="str">
            <v xml:space="preserve">Pfotenhauerstraße 40 </v>
          </cell>
          <cell r="C36" t="str">
            <v>01307</v>
          </cell>
          <cell r="D36" t="str">
            <v>Dresden</v>
          </cell>
        </row>
        <row r="37">
          <cell r="A37" t="str">
            <v>Sporthalle 103. Grundschule</v>
          </cell>
          <cell r="B37" t="str">
            <v xml:space="preserve">Hohnsteiner Straße 8 </v>
          </cell>
          <cell r="C37" t="str">
            <v>01099</v>
          </cell>
          <cell r="D37" t="str">
            <v>Dresden</v>
          </cell>
        </row>
        <row r="38">
          <cell r="A38" t="str">
            <v>Sporthalle 106. Grundschule</v>
          </cell>
          <cell r="B38" t="str">
            <v xml:space="preserve">Großenhainer Straße 187 </v>
          </cell>
          <cell r="C38" t="str">
            <v>01129</v>
          </cell>
          <cell r="D38" t="str">
            <v>Dresden</v>
          </cell>
        </row>
        <row r="39">
          <cell r="A39" t="str">
            <v>Sporthalle 108. Grundschule/ 107. Oberschule</v>
          </cell>
          <cell r="B39" t="str">
            <v xml:space="preserve">Geisingstraße 45 </v>
          </cell>
          <cell r="C39" t="str">
            <v>01309</v>
          </cell>
          <cell r="D39" t="str">
            <v>Dresden</v>
          </cell>
        </row>
        <row r="40">
          <cell r="A40" t="str">
            <v>Sporthalle 113. Grundschule</v>
          </cell>
          <cell r="B40" t="str">
            <v xml:space="preserve">Georg-Nerlich-Straße 1 </v>
          </cell>
          <cell r="C40" t="str">
            <v>01307</v>
          </cell>
          <cell r="D40" t="str">
            <v>Dresden</v>
          </cell>
        </row>
        <row r="41">
          <cell r="A41" t="str">
            <v>Sporthalle 116. Oberschule</v>
          </cell>
          <cell r="B41" t="str">
            <v xml:space="preserve">Feuerbachstraße 5 </v>
          </cell>
          <cell r="C41" t="str">
            <v>01219</v>
          </cell>
          <cell r="D41" t="str">
            <v>Dresden</v>
          </cell>
        </row>
        <row r="42">
          <cell r="A42" t="str">
            <v>Sporthalle 117. Grundschule</v>
          </cell>
          <cell r="B42" t="str">
            <v xml:space="preserve">Hochschulstraße 35 </v>
          </cell>
          <cell r="C42" t="str">
            <v>01069</v>
          </cell>
          <cell r="D42" t="str">
            <v>Dresden</v>
          </cell>
        </row>
        <row r="43">
          <cell r="A43" t="str">
            <v>Sporthalle 12. Grundschule</v>
          </cell>
          <cell r="B43" t="str">
            <v xml:space="preserve">Hebbelstraße 20 </v>
          </cell>
          <cell r="C43" t="str">
            <v>01157</v>
          </cell>
          <cell r="D43" t="str">
            <v>Dresden</v>
          </cell>
        </row>
        <row r="44">
          <cell r="A44" t="str">
            <v>Sporthalle 120. Grundschule</v>
          </cell>
          <cell r="B44" t="str">
            <v xml:space="preserve">Trattendorfer Straße 1 </v>
          </cell>
          <cell r="C44" t="str">
            <v>01239</v>
          </cell>
          <cell r="D44" t="str">
            <v>Dresden</v>
          </cell>
        </row>
        <row r="45">
          <cell r="A45" t="str">
            <v>Sporthalle 121. Oberschule</v>
          </cell>
          <cell r="B45" t="str">
            <v xml:space="preserve">Gamigstraße 28 </v>
          </cell>
          <cell r="C45" t="str">
            <v>01239</v>
          </cell>
          <cell r="D45" t="str">
            <v>Dresden</v>
          </cell>
        </row>
        <row r="46">
          <cell r="A46" t="str">
            <v>Sporthalle 128. Oberschule</v>
          </cell>
          <cell r="B46" t="str">
            <v xml:space="preserve">Rudolf-Bergander-Ring 3 </v>
          </cell>
          <cell r="C46" t="str">
            <v>01219</v>
          </cell>
          <cell r="D46" t="str">
            <v>Dresden</v>
          </cell>
        </row>
        <row r="47">
          <cell r="A47" t="str">
            <v>Sporthalle 129. Grundschule</v>
          </cell>
          <cell r="B47" t="str">
            <v xml:space="preserve">Otto-Dix-Ring 57 </v>
          </cell>
          <cell r="C47" t="str">
            <v>01219</v>
          </cell>
          <cell r="D47" t="str">
            <v>Dresden</v>
          </cell>
        </row>
        <row r="48">
          <cell r="A48" t="str">
            <v>Sporthalle 135. Grundschule</v>
          </cell>
          <cell r="B48" t="str">
            <v xml:space="preserve">Amalie-Dietrich-Platz 10 </v>
          </cell>
          <cell r="C48" t="str">
            <v>01169</v>
          </cell>
          <cell r="D48" t="str">
            <v>Dresden</v>
          </cell>
        </row>
        <row r="49">
          <cell r="A49" t="str">
            <v>Sporthalle 138. Oberschule</v>
          </cell>
          <cell r="B49" t="str">
            <v xml:space="preserve">Omsewitzer Ring 2 </v>
          </cell>
          <cell r="C49" t="str">
            <v>01169</v>
          </cell>
          <cell r="D49" t="str">
            <v>Dresden</v>
          </cell>
        </row>
        <row r="50">
          <cell r="A50" t="str">
            <v>Sporthalle 139. Grundschule</v>
          </cell>
          <cell r="B50" t="str">
            <v xml:space="preserve">Omsewitzer Ring 4 </v>
          </cell>
          <cell r="C50" t="str">
            <v>01169</v>
          </cell>
          <cell r="D50" t="str">
            <v>Dresden</v>
          </cell>
        </row>
        <row r="51">
          <cell r="A51" t="str">
            <v>Sporthalle 14. Grundschule und "Robinsonschule"</v>
          </cell>
          <cell r="B51" t="str">
            <v xml:space="preserve">Schweizer Straße 7 </v>
          </cell>
          <cell r="C51" t="str">
            <v>01069</v>
          </cell>
          <cell r="D51" t="str">
            <v>Dresden</v>
          </cell>
        </row>
        <row r="52">
          <cell r="A52" t="str">
            <v>Sporthalle 144. Grundschule</v>
          </cell>
          <cell r="B52" t="str">
            <v>Herbststraße 21 a</v>
          </cell>
          <cell r="C52" t="str">
            <v>01139</v>
          </cell>
          <cell r="D52" t="str">
            <v>Dresden</v>
          </cell>
        </row>
        <row r="53">
          <cell r="A53" t="str">
            <v>Sporthalle 147. Grundschule</v>
          </cell>
          <cell r="B53" t="str">
            <v>Döbelner Straße 6 b</v>
          </cell>
          <cell r="C53" t="str">
            <v>01129</v>
          </cell>
          <cell r="D53" t="str">
            <v>Dresden</v>
          </cell>
        </row>
        <row r="54">
          <cell r="A54" t="str">
            <v>Sporthalle 15. Grundschule</v>
          </cell>
          <cell r="B54" t="str">
            <v>Görlitzer Straße 8</v>
          </cell>
          <cell r="C54" t="str">
            <v>01099</v>
          </cell>
          <cell r="D54" t="str">
            <v>Dresden</v>
          </cell>
        </row>
        <row r="55">
          <cell r="A55" t="str">
            <v>Sporthalle 153. Grundschule</v>
          </cell>
          <cell r="B55" t="str">
            <v>Fröbelstraße 1</v>
          </cell>
          <cell r="C55" t="str">
            <v>01159</v>
          </cell>
          <cell r="D55" t="str">
            <v>Dresden</v>
          </cell>
        </row>
        <row r="56">
          <cell r="A56" t="str">
            <v>Sporthalle 16. Grundschule</v>
          </cell>
          <cell r="B56" t="str">
            <v xml:space="preserve">Josephinenstraße 6 </v>
          </cell>
          <cell r="C56" t="str">
            <v>01069</v>
          </cell>
          <cell r="D56" t="str">
            <v>Dresden</v>
          </cell>
        </row>
        <row r="57">
          <cell r="A57" t="str">
            <v>Sporthalle 19. Grundschule</v>
          </cell>
          <cell r="B57" t="str">
            <v xml:space="preserve">Am Jägerpark 5 </v>
          </cell>
          <cell r="C57" t="str">
            <v>01099</v>
          </cell>
          <cell r="D57" t="str">
            <v>Dresden</v>
          </cell>
        </row>
        <row r="58">
          <cell r="A58" t="str">
            <v>Sporthalle 25. Grund- und Oberschule</v>
          </cell>
          <cell r="B58" t="str">
            <v xml:space="preserve">Pohlandstraße 40 </v>
          </cell>
          <cell r="C58" t="str">
            <v>01309</v>
          </cell>
          <cell r="D58" t="str">
            <v>Dresden</v>
          </cell>
        </row>
        <row r="59">
          <cell r="A59" t="str">
            <v>Sporthalle 26. Grundschule</v>
          </cell>
          <cell r="B59" t="str">
            <v xml:space="preserve">Osterbergstraße 22 </v>
          </cell>
          <cell r="C59" t="str">
            <v>01127</v>
          </cell>
          <cell r="D59" t="str">
            <v>Dresden</v>
          </cell>
        </row>
        <row r="60">
          <cell r="A60" t="str">
            <v>Sporthalle 30. Grundschule</v>
          </cell>
          <cell r="B60" t="str">
            <v xml:space="preserve">Hechtstraße 55 </v>
          </cell>
          <cell r="C60" t="str">
            <v>01097</v>
          </cell>
          <cell r="D60" t="str">
            <v>Dresden</v>
          </cell>
        </row>
        <row r="61">
          <cell r="A61" t="str">
            <v>Sporthalle 30. Oberschule</v>
          </cell>
          <cell r="B61" t="str">
            <v xml:space="preserve">Unterer Kreuzweg 4 </v>
          </cell>
          <cell r="C61" t="str">
            <v>01097</v>
          </cell>
          <cell r="D61" t="str">
            <v>Dresden</v>
          </cell>
        </row>
        <row r="62">
          <cell r="A62" t="str">
            <v>Sporthalle 32. Grundschule</v>
          </cell>
          <cell r="B62" t="str">
            <v xml:space="preserve">Hofmannstraße 34 </v>
          </cell>
          <cell r="C62" t="str">
            <v>01277</v>
          </cell>
          <cell r="D62" t="str">
            <v>Dresden</v>
          </cell>
        </row>
        <row r="63">
          <cell r="A63" t="str">
            <v>Sporthalle 32. Oberschule</v>
          </cell>
          <cell r="B63" t="str">
            <v xml:space="preserve">Schilfweg 3 </v>
          </cell>
          <cell r="C63" t="str">
            <v>01237</v>
          </cell>
          <cell r="D63" t="str">
            <v>Dresden</v>
          </cell>
        </row>
        <row r="64">
          <cell r="A64" t="str">
            <v>Sporthalle 33. Grundschule</v>
          </cell>
          <cell r="B64" t="str">
            <v xml:space="preserve">Marienberger Straße 7 </v>
          </cell>
          <cell r="C64" t="str">
            <v>01279</v>
          </cell>
          <cell r="D64" t="str">
            <v>Dresden</v>
          </cell>
        </row>
        <row r="65">
          <cell r="A65" t="str">
            <v>Sporthalle 35. Grundschule</v>
          </cell>
          <cell r="B65" t="str">
            <v xml:space="preserve">Bünaustraße 12 </v>
          </cell>
          <cell r="C65" t="str">
            <v>01159</v>
          </cell>
          <cell r="D65" t="str">
            <v>Dresden</v>
          </cell>
        </row>
        <row r="66">
          <cell r="A66" t="str">
            <v>Sporthalle 35. Oberschule</v>
          </cell>
          <cell r="B66" t="str">
            <v xml:space="preserve">Clara-Zetkin-Straße 20 </v>
          </cell>
          <cell r="C66" t="str">
            <v>01159</v>
          </cell>
          <cell r="D66" t="str">
            <v>Dresden</v>
          </cell>
        </row>
        <row r="67">
          <cell r="A67" t="str">
            <v>Sporthalle 36. Oberschule/ 37. Grundschule</v>
          </cell>
          <cell r="B67" t="str">
            <v xml:space="preserve">Emil-Ueberall-Straße 34 </v>
          </cell>
          <cell r="C67" t="str">
            <v>01159</v>
          </cell>
          <cell r="D67" t="str">
            <v>Dresden</v>
          </cell>
        </row>
        <row r="68">
          <cell r="A68" t="str">
            <v>Sporthalle 39. Grundschule</v>
          </cell>
          <cell r="B68" t="str">
            <v xml:space="preserve">Schleiermacherstraße 8 </v>
          </cell>
          <cell r="C68" t="str">
            <v>01187</v>
          </cell>
          <cell r="D68" t="str">
            <v>Dresden</v>
          </cell>
        </row>
        <row r="69">
          <cell r="A69" t="str">
            <v>Sporthalle 4. Grundschule</v>
          </cell>
          <cell r="B69" t="str">
            <v xml:space="preserve">Löwenstraße 2 </v>
          </cell>
          <cell r="C69" t="str">
            <v>01099</v>
          </cell>
          <cell r="D69" t="str">
            <v>Dresden</v>
          </cell>
        </row>
        <row r="70">
          <cell r="A70" t="str">
            <v>Sporthalle 41. Grundschule</v>
          </cell>
          <cell r="B70" t="str">
            <v xml:space="preserve">Hauptmannstraße 15 </v>
          </cell>
          <cell r="C70" t="str">
            <v>01139</v>
          </cell>
          <cell r="D70" t="str">
            <v>Dresden</v>
          </cell>
        </row>
        <row r="71">
          <cell r="A71" t="str">
            <v>Sporthalle 43. Grundschule</v>
          </cell>
          <cell r="B71" t="str">
            <v xml:space="preserve">Riegelplatz 2 </v>
          </cell>
          <cell r="C71" t="str">
            <v>01139</v>
          </cell>
          <cell r="D71" t="str">
            <v>Dresden</v>
          </cell>
        </row>
        <row r="72">
          <cell r="A72" t="str">
            <v>Sporthalle 44. Grundschule</v>
          </cell>
          <cell r="B72" t="str">
            <v xml:space="preserve">Salbachstraße 10 </v>
          </cell>
          <cell r="C72" t="str">
            <v>01279</v>
          </cell>
          <cell r="D72" t="str">
            <v>Dresden</v>
          </cell>
        </row>
        <row r="73">
          <cell r="A73" t="str">
            <v>Sporthalle 46. Oberschule</v>
          </cell>
          <cell r="B73" t="str">
            <v xml:space="preserve">Bernhardstraße 18 </v>
          </cell>
          <cell r="C73" t="str">
            <v>01069</v>
          </cell>
          <cell r="D73" t="str">
            <v>Dresden</v>
          </cell>
        </row>
        <row r="74">
          <cell r="A74" t="str">
            <v>Sporthalle 47. Grundschule</v>
          </cell>
          <cell r="B74" t="str">
            <v xml:space="preserve">Mockritzer Straße 19 </v>
          </cell>
          <cell r="C74" t="str">
            <v>01219</v>
          </cell>
          <cell r="D74" t="str">
            <v>Dresden</v>
          </cell>
        </row>
        <row r="75">
          <cell r="A75" t="str">
            <v>Sporthalle 48. Grundschule</v>
          </cell>
          <cell r="B75" t="str">
            <v xml:space="preserve">Seminarstraße 11 </v>
          </cell>
          <cell r="C75" t="str">
            <v>01067</v>
          </cell>
          <cell r="D75" t="str">
            <v>Dresden</v>
          </cell>
        </row>
        <row r="76">
          <cell r="A76" t="str">
            <v>Sporthalle 49. Grundschule</v>
          </cell>
          <cell r="B76" t="str">
            <v xml:space="preserve">Bernhardstraße 80 </v>
          </cell>
          <cell r="C76" t="str">
            <v>01187</v>
          </cell>
          <cell r="D76" t="str">
            <v>Dresden</v>
          </cell>
        </row>
        <row r="77">
          <cell r="A77" t="str">
            <v>Sporthalle 50. Grundschule</v>
          </cell>
          <cell r="B77" t="str">
            <v xml:space="preserve">Dörnichtweg 54 </v>
          </cell>
          <cell r="C77" t="str">
            <v>01109</v>
          </cell>
          <cell r="D77" t="str">
            <v>Dresden</v>
          </cell>
        </row>
        <row r="78">
          <cell r="A78" t="str">
            <v>Sporthalle 51. Grundschule</v>
          </cell>
          <cell r="B78" t="str">
            <v xml:space="preserve">Rosa-Menzer-Straße 24 </v>
          </cell>
          <cell r="C78" t="str">
            <v>01309</v>
          </cell>
          <cell r="D78" t="str">
            <v>Dresden</v>
          </cell>
        </row>
        <row r="79">
          <cell r="A79" t="str">
            <v>Sporthalle 55. Oberschule</v>
          </cell>
          <cell r="B79" t="str">
            <v xml:space="preserve">Nöthnitzer Straße 6 </v>
          </cell>
          <cell r="C79" t="str">
            <v>01187</v>
          </cell>
          <cell r="D79" t="str">
            <v>Dresden</v>
          </cell>
        </row>
        <row r="80">
          <cell r="A80" t="str">
            <v>Sporthalle 56. Grundschule</v>
          </cell>
          <cell r="B80" t="str">
            <v xml:space="preserve">Böttgerstraße 11 </v>
          </cell>
          <cell r="C80" t="str">
            <v>01129</v>
          </cell>
          <cell r="D80" t="str">
            <v>Dresden</v>
          </cell>
        </row>
        <row r="81">
          <cell r="A81" t="str">
            <v>Sporthalle 56. Oberschule</v>
          </cell>
          <cell r="B81" t="str">
            <v xml:space="preserve">Aachener Straße 10 </v>
          </cell>
          <cell r="C81" t="str">
            <v>01129</v>
          </cell>
          <cell r="D81" t="str">
            <v>Dresden</v>
          </cell>
        </row>
        <row r="82">
          <cell r="A82" t="str">
            <v>Sporthalle 59. Grundschule</v>
          </cell>
          <cell r="B82" t="str">
            <v xml:space="preserve">Kurparkstraße 12 </v>
          </cell>
          <cell r="C82" t="str">
            <v>01324</v>
          </cell>
          <cell r="D82" t="str">
            <v>Dresden</v>
          </cell>
        </row>
        <row r="83">
          <cell r="A83" t="str">
            <v>Sporthalle 6. Grundschule</v>
          </cell>
          <cell r="B83" t="str">
            <v xml:space="preserve">Fetscherstraße 2 </v>
          </cell>
          <cell r="C83" t="str">
            <v>01307</v>
          </cell>
          <cell r="D83" t="str">
            <v>Dresden</v>
          </cell>
        </row>
        <row r="84">
          <cell r="A84" t="str">
            <v>Sporthalle 61. Grundschule</v>
          </cell>
          <cell r="B84" t="str">
            <v>Hutbergstraße 2</v>
          </cell>
          <cell r="C84" t="str">
            <v>01326</v>
          </cell>
          <cell r="D84" t="str">
            <v>Dresden</v>
          </cell>
        </row>
        <row r="85">
          <cell r="A85" t="str">
            <v>Sporthalle 62. Grundschule</v>
          </cell>
          <cell r="B85" t="str">
            <v xml:space="preserve">Pillnitzer Landstraße 38 </v>
          </cell>
          <cell r="C85" t="str">
            <v>01326</v>
          </cell>
          <cell r="D85" t="str">
            <v>Dresden</v>
          </cell>
        </row>
        <row r="86">
          <cell r="A86" t="str">
            <v>Sporthalle 62. Oberschule</v>
          </cell>
          <cell r="B86" t="str">
            <v xml:space="preserve">Fidelio-F.-Finke-Straße 15 </v>
          </cell>
          <cell r="C86" t="str">
            <v>01326</v>
          </cell>
          <cell r="D86" t="str">
            <v>Dresden</v>
          </cell>
        </row>
        <row r="87">
          <cell r="A87" t="str">
            <v>Sporthalle 63. Grundschule</v>
          </cell>
          <cell r="B87" t="str">
            <v xml:space="preserve">Wägnerstraße 24 </v>
          </cell>
          <cell r="C87" t="str">
            <v>01309</v>
          </cell>
          <cell r="D87" t="str">
            <v>Dresden</v>
          </cell>
        </row>
        <row r="88">
          <cell r="A88" t="str">
            <v>Sporthalle 64. Oberschule</v>
          </cell>
          <cell r="B88" t="str">
            <v xml:space="preserve">Linzer Straße 1 </v>
          </cell>
          <cell r="C88" t="str">
            <v>01279</v>
          </cell>
          <cell r="D88" t="str">
            <v>Dresden</v>
          </cell>
        </row>
        <row r="89">
          <cell r="A89" t="str">
            <v>Sporthalle 65. Grundschule</v>
          </cell>
          <cell r="B89" t="str">
            <v xml:space="preserve">Zschierener Straße 5 </v>
          </cell>
          <cell r="C89" t="str">
            <v>01259</v>
          </cell>
          <cell r="D89" t="str">
            <v>Dresden</v>
          </cell>
        </row>
        <row r="90">
          <cell r="A90" t="str">
            <v>Sporthalle 66. Oberschule</v>
          </cell>
          <cell r="B90" t="str">
            <v xml:space="preserve">Dieselstraße 55 </v>
          </cell>
          <cell r="C90" t="str">
            <v>01257</v>
          </cell>
          <cell r="D90" t="str">
            <v>Dresden</v>
          </cell>
        </row>
        <row r="91">
          <cell r="A91" t="str">
            <v>Sporthalle 68. Grundschule</v>
          </cell>
          <cell r="B91" t="str">
            <v xml:space="preserve">Heiligenbornstraße 15 </v>
          </cell>
          <cell r="C91" t="str">
            <v>01219</v>
          </cell>
          <cell r="D91" t="str">
            <v>Dresden</v>
          </cell>
        </row>
        <row r="92">
          <cell r="A92" t="str">
            <v>Sporthalle 70. Grundschule</v>
          </cell>
          <cell r="B92" t="str">
            <v xml:space="preserve">Südhöhe 36 </v>
          </cell>
          <cell r="C92" t="str">
            <v>01217</v>
          </cell>
          <cell r="D92" t="str">
            <v>Dresden</v>
          </cell>
        </row>
        <row r="93">
          <cell r="A93" t="str">
            <v>Sporthalle 71. Grundschule</v>
          </cell>
          <cell r="B93" t="str">
            <v xml:space="preserve">Franzweg 4 </v>
          </cell>
          <cell r="C93" t="str">
            <v>01217</v>
          </cell>
          <cell r="D93" t="str">
            <v>Dresden</v>
          </cell>
        </row>
        <row r="94">
          <cell r="A94" t="str">
            <v>Sporthalle 74. Grundschule Gompitz</v>
          </cell>
          <cell r="B94" t="str">
            <v xml:space="preserve">Ockerwitzer Allee 128 </v>
          </cell>
          <cell r="C94" t="str">
            <v>01156</v>
          </cell>
          <cell r="D94" t="str">
            <v>Dresden</v>
          </cell>
        </row>
        <row r="95">
          <cell r="A95" t="str">
            <v>Sporthalle 75. Grundschule</v>
          </cell>
          <cell r="B95" t="str">
            <v xml:space="preserve">Warthaer Straße 60 </v>
          </cell>
          <cell r="C95" t="str">
            <v>01157</v>
          </cell>
          <cell r="D95" t="str">
            <v>Dresden</v>
          </cell>
        </row>
        <row r="96">
          <cell r="A96" t="str">
            <v>Sporthalle 76. Grundschule</v>
          </cell>
          <cell r="B96" t="str">
            <v>Am Lehmberg 28 a</v>
          </cell>
          <cell r="C96" t="str">
            <v>01157</v>
          </cell>
          <cell r="D96" t="str">
            <v>Dresden</v>
          </cell>
        </row>
        <row r="97">
          <cell r="A97" t="str">
            <v>Sporthalle 76. Oberschule</v>
          </cell>
          <cell r="B97" t="str">
            <v xml:space="preserve">Merbitzer Straße 9 </v>
          </cell>
          <cell r="C97" t="str">
            <v>01157</v>
          </cell>
          <cell r="D97" t="str">
            <v>Dresden</v>
          </cell>
        </row>
        <row r="98">
          <cell r="A98" t="str">
            <v>Sporthalle 77. Grundschule</v>
          </cell>
          <cell r="B98" t="str">
            <v xml:space="preserve">Am Urnenfeld 27 </v>
          </cell>
          <cell r="C98" t="str">
            <v>01157</v>
          </cell>
          <cell r="D98" t="str">
            <v>Dresden</v>
          </cell>
        </row>
        <row r="99">
          <cell r="A99" t="str">
            <v>Sporthalle 8. Grundschule</v>
          </cell>
          <cell r="B99" t="str">
            <v xml:space="preserve">Konkordienstraße 12 </v>
          </cell>
          <cell r="C99" t="str">
            <v>01127</v>
          </cell>
          <cell r="D99" t="str">
            <v>Dresden</v>
          </cell>
        </row>
        <row r="100">
          <cell r="A100" t="str">
            <v>Sporthalle 80. Grundschule</v>
          </cell>
          <cell r="B100" t="str">
            <v xml:space="preserve">Oskar-Seyffert-Straße 3 </v>
          </cell>
          <cell r="C100" t="str">
            <v>01189</v>
          </cell>
          <cell r="D100" t="str">
            <v>Dresden</v>
          </cell>
        </row>
        <row r="101">
          <cell r="A101" t="str">
            <v>Sporthalle 81. Grundschule</v>
          </cell>
          <cell r="B101" t="str">
            <v xml:space="preserve">Robert-Weber-Straße 5 </v>
          </cell>
          <cell r="C101" t="str">
            <v>01187</v>
          </cell>
          <cell r="D101" t="str">
            <v>Dresden</v>
          </cell>
        </row>
        <row r="102">
          <cell r="A102" t="str">
            <v>Sporthalle 82. Grund- und Oberschule</v>
          </cell>
          <cell r="B102" t="str">
            <v xml:space="preserve">Gertrud-Caspari-Straße 9 </v>
          </cell>
          <cell r="C102" t="str">
            <v>01109</v>
          </cell>
          <cell r="D102" t="str">
            <v>Dresden</v>
          </cell>
        </row>
        <row r="103">
          <cell r="A103" t="str">
            <v>Sporthalle 84. Grundschule</v>
          </cell>
          <cell r="B103" t="str">
            <v xml:space="preserve">Heinrich-Tessenow-Weg 28 </v>
          </cell>
          <cell r="C103" t="str">
            <v>01109</v>
          </cell>
          <cell r="D103" t="str">
            <v>Dresden</v>
          </cell>
        </row>
        <row r="104">
          <cell r="A104" t="str">
            <v>Sporthalle 85. Grundschule</v>
          </cell>
          <cell r="B104" t="str">
            <v xml:space="preserve">Radeburger Straße 168 </v>
          </cell>
          <cell r="C104" t="str">
            <v>01109</v>
          </cell>
          <cell r="D104" t="str">
            <v>Dresden</v>
          </cell>
        </row>
        <row r="105">
          <cell r="A105" t="str">
            <v>Sporthalle 88. Grund- und Oberschule</v>
          </cell>
          <cell r="B105" t="str">
            <v xml:space="preserve">Dresdner Straße 50 </v>
          </cell>
          <cell r="C105" t="str">
            <v>01326</v>
          </cell>
          <cell r="D105" t="str">
            <v>Dresden</v>
          </cell>
        </row>
        <row r="106">
          <cell r="A106" t="str">
            <v>Sporthalle 89. Grundschule</v>
          </cell>
          <cell r="B106" t="str">
            <v xml:space="preserve">Sosaer Straße 10 </v>
          </cell>
          <cell r="C106" t="str">
            <v>01257</v>
          </cell>
          <cell r="D106" t="str">
            <v>Dresden</v>
          </cell>
        </row>
        <row r="107">
          <cell r="A107" t="str">
            <v>Sporthalle 9. Oberschule</v>
          </cell>
          <cell r="B107" t="str">
            <v xml:space="preserve">Lommatzscher Straße 121 </v>
          </cell>
          <cell r="C107" t="str">
            <v>01139</v>
          </cell>
          <cell r="D107" t="str">
            <v>Dresden</v>
          </cell>
        </row>
        <row r="108">
          <cell r="A108" t="str">
            <v>Sporthalle 90. Grundschule</v>
          </cell>
          <cell r="B108" t="str">
            <v xml:space="preserve">Kleinlugaer Straße 25 </v>
          </cell>
          <cell r="C108" t="str">
            <v>01259</v>
          </cell>
          <cell r="D108" t="str">
            <v>Dresden</v>
          </cell>
        </row>
        <row r="109">
          <cell r="A109" t="str">
            <v>Sporthalle 91. Grundschule</v>
          </cell>
          <cell r="B109" t="str">
            <v xml:space="preserve">Bernard-Shaw-Straße 11 </v>
          </cell>
          <cell r="C109" t="str">
            <v>01259</v>
          </cell>
          <cell r="D109" t="str">
            <v>Dresden</v>
          </cell>
        </row>
        <row r="110">
          <cell r="A110" t="str">
            <v>Sporthalle 92. Grundschule</v>
          </cell>
          <cell r="B110" t="str">
            <v xml:space="preserve">Großzschachwitzer Straße 29 </v>
          </cell>
          <cell r="C110" t="str">
            <v>01259</v>
          </cell>
          <cell r="D110" t="str">
            <v>Dresden</v>
          </cell>
        </row>
        <row r="111">
          <cell r="A111" t="str">
            <v>Sporthalle 93. Grundschule</v>
          </cell>
          <cell r="B111" t="str">
            <v>Dobritzer Weg 1</v>
          </cell>
          <cell r="C111" t="str">
            <v>01237</v>
          </cell>
          <cell r="D111" t="str">
            <v>Dresden</v>
          </cell>
        </row>
        <row r="112">
          <cell r="A112" t="str">
            <v>Sporthalle 95. Grundschule</v>
          </cell>
          <cell r="B112" t="str">
            <v xml:space="preserve">Donathstraße 10 </v>
          </cell>
          <cell r="C112" t="str">
            <v>01279</v>
          </cell>
          <cell r="D112" t="str">
            <v>Dresden</v>
          </cell>
        </row>
        <row r="113">
          <cell r="A113" t="str">
            <v>Sporthalle 96. Grundschule</v>
          </cell>
          <cell r="B113" t="str">
            <v xml:space="preserve">Liebstädter Straße 37 </v>
          </cell>
          <cell r="C113" t="str">
            <v>01277</v>
          </cell>
          <cell r="D113" t="str">
            <v>Dresden</v>
          </cell>
        </row>
        <row r="114">
          <cell r="A114" t="str">
            <v>Sporthalle Andreas-Schubert-Straße</v>
          </cell>
          <cell r="B114" t="str">
            <v xml:space="preserve">Andreas-Schubert-Straße 41 </v>
          </cell>
          <cell r="C114" t="str">
            <v>01069</v>
          </cell>
          <cell r="D114" t="str">
            <v>Dresden</v>
          </cell>
        </row>
        <row r="115">
          <cell r="A115" t="str">
            <v>Sporthalle AST 36. Oberschule</v>
          </cell>
          <cell r="B115" t="str">
            <v>Dahlienweg 19</v>
          </cell>
          <cell r="C115" t="str">
            <v>01159</v>
          </cell>
          <cell r="D115" t="str">
            <v>Dresden</v>
          </cell>
        </row>
        <row r="116">
          <cell r="A116" t="str">
            <v>Sporthalle AST BSZ für Wirtschaft "Prof. Dr.Zeigner"</v>
          </cell>
          <cell r="B116" t="str">
            <v>Bodenbacher Straße 154 a</v>
          </cell>
          <cell r="C116" t="str">
            <v>01277</v>
          </cell>
          <cell r="D116" t="str">
            <v>Dresden</v>
          </cell>
        </row>
        <row r="117">
          <cell r="A117" t="str">
            <v>Sporthalle AST des BSZ für Agrarwirtschaft und Ernährung</v>
          </cell>
          <cell r="B117" t="str">
            <v xml:space="preserve">Altroßthal 1 </v>
          </cell>
          <cell r="C117" t="str">
            <v>01169</v>
          </cell>
          <cell r="D117" t="str">
            <v>Dresden</v>
          </cell>
        </row>
        <row r="118">
          <cell r="A118" t="str">
            <v>Sporthalle AST des BSZ für Dienstleistung und Gestaltung</v>
          </cell>
          <cell r="B118" t="str">
            <v xml:space="preserve">Höckendorfer Weg 2 </v>
          </cell>
          <cell r="C118" t="str">
            <v>01189</v>
          </cell>
          <cell r="D118" t="str">
            <v>Dresden</v>
          </cell>
        </row>
        <row r="119">
          <cell r="A119" t="str">
            <v>Sporthalle August-Bebel-Straße</v>
          </cell>
          <cell r="B119" t="str">
            <v>August-Bebel-Straße 18</v>
          </cell>
          <cell r="C119" t="str">
            <v>01219</v>
          </cell>
          <cell r="D119" t="str">
            <v>Dresden</v>
          </cell>
        </row>
        <row r="120">
          <cell r="A120" t="str">
            <v>Sporthalle Bertolt-Brecht-Gymnasium</v>
          </cell>
          <cell r="B120" t="str">
            <v xml:space="preserve">Thomaestraße 60 </v>
          </cell>
          <cell r="C120" t="str">
            <v>01307</v>
          </cell>
          <cell r="D120" t="str">
            <v>Dresden</v>
          </cell>
        </row>
        <row r="121">
          <cell r="A121" t="str">
            <v>Sporthalle Berufsförderungswerk</v>
          </cell>
          <cell r="B121" t="str">
            <v xml:space="preserve">Hellerhofstraße 35 </v>
          </cell>
          <cell r="C121" t="str">
            <v>01129</v>
          </cell>
          <cell r="D121" t="str">
            <v>Dresden</v>
          </cell>
        </row>
        <row r="122">
          <cell r="A122" t="str">
            <v>Sporthalle BIP Kreativitätsschule</v>
          </cell>
          <cell r="B122" t="str">
            <v xml:space="preserve">Tiergartenstraße 18 </v>
          </cell>
          <cell r="C122" t="str">
            <v>01219</v>
          </cell>
          <cell r="D122" t="str">
            <v>Dresden</v>
          </cell>
        </row>
        <row r="123">
          <cell r="A123" t="str">
            <v>Sporthalle Boxberger Straße</v>
          </cell>
          <cell r="B123" t="str">
            <v xml:space="preserve">Boxberger Straße 1 </v>
          </cell>
          <cell r="C123" t="str">
            <v>01239</v>
          </cell>
          <cell r="D123" t="str">
            <v>Dresden</v>
          </cell>
        </row>
        <row r="124">
          <cell r="A124" t="str">
            <v>Sporthalle BSZ für Agrarwirtschaft und Ernährung</v>
          </cell>
          <cell r="B124" t="str">
            <v xml:space="preserve">Canalettostraße 8 </v>
          </cell>
          <cell r="C124" t="str">
            <v>01307</v>
          </cell>
          <cell r="D124" t="str">
            <v>Dresden</v>
          </cell>
        </row>
        <row r="125">
          <cell r="A125" t="str">
            <v>Sporthalle BSZ für Bau und Technik</v>
          </cell>
          <cell r="B125" t="str">
            <v xml:space="preserve">Güntzstraße 3 </v>
          </cell>
          <cell r="C125" t="str">
            <v>01069</v>
          </cell>
          <cell r="D125" t="str">
            <v>Dresden</v>
          </cell>
        </row>
        <row r="126">
          <cell r="A126" t="str">
            <v>Sporthalle BSZ für Dienstleistung und Gestaltung</v>
          </cell>
          <cell r="B126" t="str">
            <v xml:space="preserve">Chemnitzer Straße 83 </v>
          </cell>
          <cell r="C126" t="str">
            <v>01187</v>
          </cell>
          <cell r="D126" t="str">
            <v>Dresden</v>
          </cell>
        </row>
        <row r="127">
          <cell r="A127" t="str">
            <v>Sporthalle BSZ für Elektrotechnik</v>
          </cell>
          <cell r="B127" t="str">
            <v xml:space="preserve">Strehlener Platz 2 </v>
          </cell>
          <cell r="C127" t="str">
            <v>01219</v>
          </cell>
          <cell r="D127" t="str">
            <v>Dresden</v>
          </cell>
        </row>
        <row r="128">
          <cell r="A128" t="str">
            <v>Sporthalle BSZ für Gastgewerbe "Ernst Lößnitzer"</v>
          </cell>
          <cell r="B128" t="str">
            <v xml:space="preserve">Wachsbleichstraße 6 </v>
          </cell>
          <cell r="C128" t="str">
            <v>01067</v>
          </cell>
          <cell r="D128" t="str">
            <v>Dresden</v>
          </cell>
        </row>
        <row r="129">
          <cell r="A129" t="str">
            <v>Sporthalle BSZ für Technik "Gustav Anton Zeuner"</v>
          </cell>
          <cell r="B129" t="str">
            <v xml:space="preserve">Gerokstraße 22 </v>
          </cell>
          <cell r="C129" t="str">
            <v>01307</v>
          </cell>
          <cell r="D129" t="str">
            <v>Dresden</v>
          </cell>
        </row>
        <row r="130">
          <cell r="A130" t="str">
            <v>Sporthalle BSZ für Wirtschaft "Franz Ludwig Gehe"</v>
          </cell>
          <cell r="B130" t="str">
            <v xml:space="preserve">Berthelsdorfer Weg 2 </v>
          </cell>
          <cell r="C130" t="str">
            <v>01279</v>
          </cell>
          <cell r="D130" t="str">
            <v>Dresden</v>
          </cell>
        </row>
        <row r="131">
          <cell r="A131" t="str">
            <v>Sporthalle BSZ für Wirtschaft "Prof. Dr.Zeigner"</v>
          </cell>
          <cell r="B131" t="str">
            <v xml:space="preserve">Melanchthonstraße 9 </v>
          </cell>
          <cell r="C131" t="str">
            <v>01099</v>
          </cell>
          <cell r="D131" t="str">
            <v>Dresden</v>
          </cell>
        </row>
        <row r="132">
          <cell r="A132" t="str">
            <v>Sporthalle BSZ Gesundheit und Sozialwesen</v>
          </cell>
          <cell r="B132" t="str">
            <v>Döbelner Straße 6 a</v>
          </cell>
          <cell r="C132" t="str">
            <v>01129</v>
          </cell>
          <cell r="D132" t="str">
            <v>Dresden</v>
          </cell>
        </row>
        <row r="133">
          <cell r="A133" t="str">
            <v xml:space="preserve">Sporthalle Christliche Schule Dresden </v>
          </cell>
          <cell r="B133" t="str">
            <v xml:space="preserve">Rathener Straße 78 </v>
          </cell>
          <cell r="C133" t="str">
            <v>01259</v>
          </cell>
          <cell r="D133" t="str">
            <v>Dresden</v>
          </cell>
        </row>
        <row r="134">
          <cell r="A134" t="str">
            <v>Sporthalle Dinglingerschule</v>
          </cell>
          <cell r="B134" t="str">
            <v xml:space="preserve">Dinglingerstraße 4 </v>
          </cell>
          <cell r="C134" t="str">
            <v>01307</v>
          </cell>
          <cell r="D134" t="str">
            <v>Dresden</v>
          </cell>
        </row>
        <row r="135">
          <cell r="A135" t="str">
            <v>Sporthalle Dresdner Sportclub 1898 e.V.</v>
          </cell>
          <cell r="B135" t="str">
            <v xml:space="preserve">Magdeburger Straße 12 </v>
          </cell>
          <cell r="C135" t="str">
            <v>01067</v>
          </cell>
          <cell r="D135" t="str">
            <v>Dresden</v>
          </cell>
        </row>
        <row r="136">
          <cell r="A136" t="str">
            <v>Sporthalle ehem. 141. Mittelschule</v>
          </cell>
          <cell r="B136" t="str">
            <v xml:space="preserve">Ginsterstraße 1 </v>
          </cell>
          <cell r="C136" t="str">
            <v>01169</v>
          </cell>
          <cell r="D136" t="str">
            <v>Dresden</v>
          </cell>
        </row>
        <row r="137">
          <cell r="A137" t="str">
            <v>Sporthalle ehem. 72. Oberschule</v>
          </cell>
          <cell r="B137" t="str">
            <v xml:space="preserve">Kleinnaundorfer Straße 6 </v>
          </cell>
          <cell r="C137" t="str">
            <v>01189</v>
          </cell>
          <cell r="D137" t="str">
            <v>Dresden</v>
          </cell>
        </row>
        <row r="138">
          <cell r="A138" t="str">
            <v>Sporthalle ehem. 79. Mittelschule</v>
          </cell>
          <cell r="B138" t="str">
            <v xml:space="preserve">Urnenstraße 22 </v>
          </cell>
          <cell r="C138" t="str">
            <v>01257</v>
          </cell>
          <cell r="D138" t="str">
            <v>Dresden</v>
          </cell>
        </row>
        <row r="139">
          <cell r="A139" t="str">
            <v>Sporthalle ehem. 86. Mittelschule</v>
          </cell>
          <cell r="B139" t="str">
            <v xml:space="preserve">Alexander-Herzen-Straße 64 </v>
          </cell>
          <cell r="C139" t="str">
            <v>01109</v>
          </cell>
          <cell r="D139" t="str">
            <v>Dresden</v>
          </cell>
        </row>
        <row r="140">
          <cell r="A140" t="str">
            <v>Sporthalle ehem. 87. Grundschule</v>
          </cell>
          <cell r="B140" t="str">
            <v xml:space="preserve">Plantagenweg 3 </v>
          </cell>
          <cell r="C140" t="str">
            <v>01326</v>
          </cell>
          <cell r="D140" t="str">
            <v>Dresden</v>
          </cell>
        </row>
        <row r="141">
          <cell r="A141" t="str">
            <v>Sporthalle ehem. Grundschule Schullwitz</v>
          </cell>
          <cell r="B141" t="str">
            <v xml:space="preserve">Bühlauer Straße 25 </v>
          </cell>
          <cell r="C141" t="str">
            <v>01328</v>
          </cell>
          <cell r="D141" t="str">
            <v>Dresden</v>
          </cell>
        </row>
        <row r="142">
          <cell r="A142" t="str">
            <v>Sporthalle ehem. Schule zur Lernförderung</v>
          </cell>
          <cell r="B142" t="str">
            <v xml:space="preserve">Luboldtstraße 15 </v>
          </cell>
          <cell r="C142" t="str">
            <v>01324</v>
          </cell>
          <cell r="D142" t="str">
            <v>Dresden</v>
          </cell>
        </row>
        <row r="143">
          <cell r="A143" t="str">
            <v>Sporthalle Emerich-Ambros-Ufer</v>
          </cell>
          <cell r="B143" t="str">
            <v xml:space="preserve">Emerich-Ambros-Ufer 74 </v>
          </cell>
          <cell r="C143" t="str">
            <v>01159</v>
          </cell>
          <cell r="D143" t="str">
            <v>Dresden</v>
          </cell>
        </row>
        <row r="144">
          <cell r="A144" t="str">
            <v>Sporthalle Förderzentrum "Am Leutewitzer Park"</v>
          </cell>
          <cell r="B144" t="str">
            <v xml:space="preserve">Gottfried-Keller-Straße 40 </v>
          </cell>
          <cell r="C144" t="str">
            <v>01157</v>
          </cell>
          <cell r="D144" t="str">
            <v>Dresden</v>
          </cell>
        </row>
        <row r="145">
          <cell r="A145" t="str">
            <v>Sporthalle Förderzentrum für Körperbehinderte/Sprache</v>
          </cell>
          <cell r="B145" t="str">
            <v xml:space="preserve">Fischhausstraße 12 </v>
          </cell>
          <cell r="C145" t="str">
            <v>01099</v>
          </cell>
          <cell r="D145" t="str">
            <v>Dresden</v>
          </cell>
        </row>
        <row r="146">
          <cell r="A146" t="str">
            <v>Sporthalle Forsythienstraße (ehem. 142.GS)</v>
          </cell>
          <cell r="B146" t="str">
            <v xml:space="preserve">Forsythienstraße 24 </v>
          </cell>
          <cell r="C146" t="str">
            <v>01169</v>
          </cell>
          <cell r="D146" t="str">
            <v>Dresden</v>
          </cell>
        </row>
        <row r="147">
          <cell r="A147" t="str">
            <v>Sporthalle Freie Evangelische Schule Dresden</v>
          </cell>
          <cell r="B147" t="str">
            <v xml:space="preserve">Hausdorfer Straße 4 </v>
          </cell>
          <cell r="C147" t="str">
            <v>01277</v>
          </cell>
          <cell r="D147" t="str">
            <v>Dresden</v>
          </cell>
        </row>
        <row r="148">
          <cell r="A148" t="str">
            <v xml:space="preserve">Sporthalle Gerhard Grafe </v>
          </cell>
          <cell r="B148" t="str">
            <v>Weixdorfer Rathausplatz 2 a</v>
          </cell>
          <cell r="C148" t="str">
            <v>01108</v>
          </cell>
          <cell r="D148" t="str">
            <v>Dresden</v>
          </cell>
        </row>
        <row r="149">
          <cell r="A149" t="str">
            <v>Sporthalle Ginsterstraße (ehem. 140. GS)</v>
          </cell>
          <cell r="B149" t="str">
            <v xml:space="preserve">Ginsterstraße 3 </v>
          </cell>
          <cell r="C149" t="str">
            <v>01169</v>
          </cell>
          <cell r="D149" t="str">
            <v>Dresden</v>
          </cell>
        </row>
        <row r="150">
          <cell r="A150" t="str">
            <v>Sporthalle Grundschule Cossebaude</v>
          </cell>
          <cell r="B150" t="str">
            <v xml:space="preserve">Bahnhofstraße 5 </v>
          </cell>
          <cell r="C150" t="str">
            <v>01156</v>
          </cell>
          <cell r="D150" t="str">
            <v>Dresden</v>
          </cell>
        </row>
        <row r="151">
          <cell r="A151" t="str">
            <v>Sporthalle Grundschule Naußlitz</v>
          </cell>
          <cell r="B151" t="str">
            <v xml:space="preserve">Saalhausener Straße 61 </v>
          </cell>
          <cell r="C151" t="str">
            <v>01159</v>
          </cell>
          <cell r="D151" t="str">
            <v>Dresden</v>
          </cell>
        </row>
        <row r="152">
          <cell r="A152" t="str">
            <v>Sporthalle Grundschule Schönfeld</v>
          </cell>
          <cell r="B152" t="str">
            <v>Borsbergstraße 12 a</v>
          </cell>
          <cell r="C152" t="str">
            <v>01328</v>
          </cell>
          <cell r="D152" t="str">
            <v>Dresden</v>
          </cell>
        </row>
        <row r="153">
          <cell r="A153" t="str">
            <v>Sporthalle Gymnasium Bühlau</v>
          </cell>
          <cell r="B153" t="str">
            <v xml:space="preserve">Quohrener Straße 12 </v>
          </cell>
          <cell r="C153" t="str">
            <v>01324</v>
          </cell>
          <cell r="D153" t="str">
            <v>Dresden</v>
          </cell>
        </row>
        <row r="154">
          <cell r="A154" t="str">
            <v>Sporthalle Gymnasium Bürgerwiese</v>
          </cell>
          <cell r="B154" t="str">
            <v xml:space="preserve">Parkstraße 4 </v>
          </cell>
          <cell r="C154" t="str">
            <v>01069</v>
          </cell>
          <cell r="D154" t="str">
            <v>Dresden</v>
          </cell>
        </row>
        <row r="155">
          <cell r="A155" t="str">
            <v>Sporthalle Gymnasium Cotta</v>
          </cell>
          <cell r="B155" t="str">
            <v xml:space="preserve">Cossebauder Straße 35 </v>
          </cell>
          <cell r="C155" t="str">
            <v>01157</v>
          </cell>
          <cell r="D155" t="str">
            <v>Dresden</v>
          </cell>
        </row>
        <row r="156">
          <cell r="A156" t="str">
            <v>Sporthalle Gymnasium Dreikönigschule</v>
          </cell>
          <cell r="B156" t="str">
            <v xml:space="preserve">Alaunstraße 32 </v>
          </cell>
          <cell r="C156" t="str">
            <v>01099</v>
          </cell>
          <cell r="D156" t="str">
            <v>Dresden</v>
          </cell>
        </row>
        <row r="157">
          <cell r="A157" t="str">
            <v>Sporthalle Gymnasium Klotzsche</v>
          </cell>
          <cell r="B157" t="str">
            <v xml:space="preserve">Karl-Marx-Straße 44 </v>
          </cell>
          <cell r="C157" t="str">
            <v>01109</v>
          </cell>
          <cell r="D157" t="str">
            <v>Dresden</v>
          </cell>
        </row>
        <row r="158">
          <cell r="A158" t="str">
            <v>Sporthalle Gymnasium Pieschen und 145. Oberschule</v>
          </cell>
          <cell r="B158" t="str">
            <v xml:space="preserve">Gehestraße 10 </v>
          </cell>
          <cell r="C158" t="str">
            <v>01127</v>
          </cell>
          <cell r="D158" t="str">
            <v>Dresden</v>
          </cell>
        </row>
        <row r="159">
          <cell r="A159" t="str">
            <v>Sporthalle Gymnasium Tolkewitz</v>
          </cell>
          <cell r="B159" t="str">
            <v xml:space="preserve">Kipsdorfer Straße 160 </v>
          </cell>
          <cell r="C159" t="str">
            <v>01279</v>
          </cell>
          <cell r="D159" t="str">
            <v>Dresden</v>
          </cell>
        </row>
        <row r="160">
          <cell r="A160" t="str">
            <v>Sporthalle Hans-Erlwein-Gymnasium</v>
          </cell>
          <cell r="B160" t="str">
            <v xml:space="preserve">Hepkestraße 63 </v>
          </cell>
          <cell r="C160" t="str">
            <v>01277</v>
          </cell>
          <cell r="D160" t="str">
            <v>Dresden</v>
          </cell>
        </row>
        <row r="161">
          <cell r="A161" t="str">
            <v>Sporthalle HOGA</v>
          </cell>
          <cell r="B161" t="str">
            <v xml:space="preserve">Zamenhofstraße 61 </v>
          </cell>
          <cell r="C161" t="str">
            <v>01257</v>
          </cell>
          <cell r="D161" t="str">
            <v>Dresden</v>
          </cell>
        </row>
        <row r="162">
          <cell r="A162" t="str">
            <v>Sporthalle Internationale Schule</v>
          </cell>
          <cell r="B162" t="str">
            <v xml:space="preserve">Annenstraße 9 </v>
          </cell>
          <cell r="C162" t="str">
            <v>01067</v>
          </cell>
          <cell r="D162" t="str">
            <v>Dresden</v>
          </cell>
        </row>
        <row r="163">
          <cell r="A163" t="str">
            <v>Sporthalle Julius-Ambrosius-Hülße-Gymnasium</v>
          </cell>
          <cell r="B163" t="str">
            <v xml:space="preserve">Hülßestraße 16 </v>
          </cell>
          <cell r="C163" t="str">
            <v>01237</v>
          </cell>
          <cell r="D163" t="str">
            <v>Dresden</v>
          </cell>
        </row>
        <row r="164">
          <cell r="A164" t="str">
            <v>Sporthalle Karl-Liebknecht-Straße</v>
          </cell>
          <cell r="B164" t="str">
            <v xml:space="preserve">Karl-Liebknecht-Straße 53 </v>
          </cell>
          <cell r="C164" t="str">
            <v>01109</v>
          </cell>
          <cell r="D164" t="str">
            <v>Dresden</v>
          </cell>
        </row>
        <row r="165">
          <cell r="A165" t="str">
            <v>Sporthalle Klotzsche</v>
          </cell>
          <cell r="B165" t="str">
            <v xml:space="preserve">Zum Windkanal 14 </v>
          </cell>
          <cell r="C165" t="str">
            <v>01109</v>
          </cell>
          <cell r="D165" t="str">
            <v>Dresden</v>
          </cell>
        </row>
        <row r="166">
          <cell r="A166" t="str">
            <v>Sporthalle Kreuzgymnasium Dresden</v>
          </cell>
          <cell r="B166" t="str">
            <v xml:space="preserve">Dornblüthstraße 4 </v>
          </cell>
          <cell r="C166" t="str">
            <v>01277</v>
          </cell>
          <cell r="D166" t="str">
            <v>Dresden</v>
          </cell>
        </row>
        <row r="167">
          <cell r="A167" t="str">
            <v>Sporthalle Laborschule</v>
          </cell>
          <cell r="B167" t="str">
            <v xml:space="preserve">Espenstraße 3 </v>
          </cell>
          <cell r="C167" t="str">
            <v>01169</v>
          </cell>
          <cell r="D167" t="str">
            <v>Dresden</v>
          </cell>
        </row>
        <row r="168">
          <cell r="A168" t="str">
            <v>Sporthalle Landessportbund Sachsen</v>
          </cell>
          <cell r="B168" t="str">
            <v>Marienallee 14 b</v>
          </cell>
          <cell r="C168" t="str">
            <v>01099</v>
          </cell>
          <cell r="D168" t="str">
            <v>Dresden</v>
          </cell>
        </row>
        <row r="169">
          <cell r="A169" t="str">
            <v>Sporthalle Langebrück</v>
          </cell>
          <cell r="B169" t="str">
            <v>Dresdner Straße 36 a</v>
          </cell>
          <cell r="C169" t="str">
            <v>01465</v>
          </cell>
          <cell r="D169" t="str">
            <v>Dresden</v>
          </cell>
        </row>
        <row r="170">
          <cell r="A170" t="str">
            <v>Sporthalle Lessingstraße</v>
          </cell>
          <cell r="B170" t="str">
            <v xml:space="preserve">Lessingstraße 10 </v>
          </cell>
          <cell r="C170" t="str">
            <v>01099</v>
          </cell>
          <cell r="D170" t="str">
            <v>Dresden</v>
          </cell>
        </row>
        <row r="171">
          <cell r="A171" t="str">
            <v>Sporthalle Leutewitzer Ring</v>
          </cell>
          <cell r="B171" t="str">
            <v xml:space="preserve">Leutewitzer Ring 141 </v>
          </cell>
          <cell r="C171" t="str">
            <v>01169</v>
          </cell>
          <cell r="D171" t="str">
            <v>Dresden</v>
          </cell>
        </row>
        <row r="172">
          <cell r="A172" t="str">
            <v>Sporthalle Marie-Curie-Gymnasium</v>
          </cell>
          <cell r="B172" t="str">
            <v xml:space="preserve">Zirkusstraße 7 </v>
          </cell>
          <cell r="C172" t="str">
            <v>01069</v>
          </cell>
          <cell r="D172" t="str">
            <v>Dresden</v>
          </cell>
        </row>
        <row r="173">
          <cell r="A173" t="str">
            <v>Sporthalle Martin-Andersen-Nexö-Gymnasium</v>
          </cell>
          <cell r="B173" t="str">
            <v xml:space="preserve">Haydnstraße 49 </v>
          </cell>
          <cell r="C173" t="str">
            <v>01309</v>
          </cell>
          <cell r="D173" t="str">
            <v>Dresden</v>
          </cell>
        </row>
        <row r="174">
          <cell r="A174" t="str">
            <v>Sporthalle Montessorischule</v>
          </cell>
          <cell r="B174" t="str">
            <v xml:space="preserve">Glashütter Straße 10 </v>
          </cell>
          <cell r="C174" t="str">
            <v>01309</v>
          </cell>
          <cell r="D174" t="str">
            <v>Dresden</v>
          </cell>
        </row>
        <row r="175">
          <cell r="A175" t="str">
            <v>Sporthalle Nöthnitzer Straße</v>
          </cell>
          <cell r="B175" t="str">
            <v>Nöthnitzer Straße 60 a</v>
          </cell>
          <cell r="C175" t="str">
            <v>01187</v>
          </cell>
          <cell r="D175" t="str">
            <v>Dresden</v>
          </cell>
        </row>
        <row r="176">
          <cell r="A176" t="str">
            <v>Sporthalle Oberschule Cossebaude</v>
          </cell>
          <cell r="B176" t="str">
            <v xml:space="preserve">Erna-Berger-Straße 1 </v>
          </cell>
          <cell r="C176" t="str">
            <v>01156</v>
          </cell>
          <cell r="D176" t="str">
            <v>Dresden</v>
          </cell>
        </row>
        <row r="177">
          <cell r="A177" t="str">
            <v>Sporthalle Oberschule Pieschen</v>
          </cell>
          <cell r="B177" t="str">
            <v xml:space="preserve">Robert-Matzke-Straße 14 </v>
          </cell>
          <cell r="C177" t="str">
            <v>01127</v>
          </cell>
          <cell r="D177" t="str">
            <v>Dresden</v>
          </cell>
        </row>
        <row r="178">
          <cell r="A178" t="str">
            <v>Sporthalle Oberschule Weißig</v>
          </cell>
          <cell r="B178" t="str">
            <v xml:space="preserve">Gönnsdorfer Weg 1 </v>
          </cell>
          <cell r="C178" t="str">
            <v>01328</v>
          </cell>
          <cell r="D178" t="str">
            <v>Dresden</v>
          </cell>
        </row>
        <row r="179">
          <cell r="A179" t="str">
            <v>Sporthalle Oberschule Weixdorf</v>
          </cell>
          <cell r="B179" t="str">
            <v xml:space="preserve">Alte Dresdner Straße 22 </v>
          </cell>
          <cell r="C179" t="str">
            <v>01108</v>
          </cell>
          <cell r="D179" t="str">
            <v>Dresden</v>
          </cell>
        </row>
        <row r="180">
          <cell r="A180" t="str">
            <v>Sporthalle Oskar-Röder-Straße</v>
          </cell>
          <cell r="B180" t="str">
            <v>Oskar-Röder-Straße 4 a</v>
          </cell>
          <cell r="C180" t="str">
            <v>01237</v>
          </cell>
          <cell r="D180" t="str">
            <v>Dresden</v>
          </cell>
        </row>
        <row r="181">
          <cell r="A181" t="str">
            <v>Sporthalle Pestalozziplatz</v>
          </cell>
          <cell r="B181" t="str">
            <v xml:space="preserve">Pestalozziplatz 20 </v>
          </cell>
          <cell r="C181" t="str">
            <v>01127</v>
          </cell>
          <cell r="D181" t="str">
            <v>Dresden</v>
          </cell>
        </row>
        <row r="182">
          <cell r="A182" t="str">
            <v>Sporthalle Romain-Rolland-Gymnasium</v>
          </cell>
          <cell r="B182" t="str">
            <v xml:space="preserve">Weintraubenstraße 3 </v>
          </cell>
          <cell r="C182" t="str">
            <v>01099</v>
          </cell>
          <cell r="D182" t="str">
            <v>Dresden</v>
          </cell>
        </row>
        <row r="183">
          <cell r="A183" t="str">
            <v>Sporthalle Schule für Erziehungshilfe</v>
          </cell>
          <cell r="B183" t="str">
            <v xml:space="preserve">Karl-Laux-Straße 5 </v>
          </cell>
          <cell r="C183" t="str">
            <v>01219</v>
          </cell>
          <cell r="D183" t="str">
            <v>Dresden</v>
          </cell>
        </row>
        <row r="184">
          <cell r="A184" t="str">
            <v>Sporthalle Schule für Erziehungshilfe "Erich Kästner"</v>
          </cell>
          <cell r="B184" t="str">
            <v xml:space="preserve">Zinzendorfstraße 4 </v>
          </cell>
          <cell r="C184" t="str">
            <v>01069</v>
          </cell>
          <cell r="D184" t="str">
            <v>Dresden</v>
          </cell>
        </row>
        <row r="185">
          <cell r="A185" t="str">
            <v>Sporthalle Schule für geistig Behinderte "Astrid Lindgren"</v>
          </cell>
          <cell r="B185" t="str">
            <v xml:space="preserve">Lise-Meitner-Straße 22 </v>
          </cell>
          <cell r="C185" t="str">
            <v>01169</v>
          </cell>
          <cell r="D185" t="str">
            <v>Dresden</v>
          </cell>
        </row>
        <row r="186">
          <cell r="A186" t="str">
            <v>Sporthalle Schule zur Lernförderung "A.S.Makarenko"</v>
          </cell>
          <cell r="B186" t="str">
            <v xml:space="preserve">Leisniger Straße 76 </v>
          </cell>
          <cell r="C186" t="str">
            <v>01127</v>
          </cell>
          <cell r="D186" t="str">
            <v>Dresden</v>
          </cell>
        </row>
        <row r="187">
          <cell r="A187" t="str">
            <v>Sporthalle Schule zur Lernförderung "Albert Schweitzer"</v>
          </cell>
          <cell r="B187" t="str">
            <v xml:space="preserve">Georg-Palitzsch-Straße 40 </v>
          </cell>
          <cell r="C187" t="str">
            <v>01239</v>
          </cell>
          <cell r="D187" t="str">
            <v>Dresden</v>
          </cell>
        </row>
        <row r="188">
          <cell r="A188" t="str">
            <v>Sporthalle Schule zur Lernförderung "Am Landgraben"</v>
          </cell>
          <cell r="B188" t="str">
            <v xml:space="preserve">Pirnaer Landstraße 55 </v>
          </cell>
          <cell r="C188" t="str">
            <v>01237</v>
          </cell>
          <cell r="D188" t="str">
            <v>Dresden</v>
          </cell>
        </row>
        <row r="189">
          <cell r="A189" t="str">
            <v>Sporthalle Sportschulzentrum</v>
          </cell>
          <cell r="B189" t="str">
            <v>Messering 2 a</v>
          </cell>
          <cell r="C189" t="str">
            <v>01067</v>
          </cell>
          <cell r="D189" t="str">
            <v>Dresden</v>
          </cell>
        </row>
        <row r="190">
          <cell r="A190" t="str">
            <v>Sporthalle St. Benno-Gymnasium</v>
          </cell>
          <cell r="B190" t="str">
            <v xml:space="preserve">Pillnitzer Straße 39 </v>
          </cell>
          <cell r="C190" t="str">
            <v>01069</v>
          </cell>
          <cell r="D190" t="str">
            <v>Dresden</v>
          </cell>
        </row>
        <row r="191">
          <cell r="A191" t="str">
            <v>Sporthalle STO Erlweinstraße 6a</v>
          </cell>
          <cell r="B191" t="str">
            <v>Erlweinstraße 6 a</v>
          </cell>
          <cell r="C191" t="str">
            <v>01069</v>
          </cell>
          <cell r="D191" t="str">
            <v>Dresden</v>
          </cell>
        </row>
        <row r="192">
          <cell r="A192" t="str">
            <v>Sporthalle Terrassenufer (ehem. 18. GS)</v>
          </cell>
          <cell r="B192" t="str">
            <v xml:space="preserve">Terrassenufer 15 </v>
          </cell>
          <cell r="C192" t="str">
            <v>01069</v>
          </cell>
          <cell r="D192" t="str">
            <v>Dresden</v>
          </cell>
        </row>
        <row r="193">
          <cell r="A193" t="str">
            <v>Sporthalle Teutoburgstraße (ehem. 20.GS)</v>
          </cell>
          <cell r="B193" t="str">
            <v xml:space="preserve">Teutoburgstraße 15 </v>
          </cell>
          <cell r="C193" t="str">
            <v>01309</v>
          </cell>
          <cell r="D193" t="str">
            <v>Dresden</v>
          </cell>
        </row>
        <row r="194">
          <cell r="A194" t="str">
            <v>Sporthalle Thäterstraße (ehem. 42.GS)</v>
          </cell>
          <cell r="B194" t="str">
            <v xml:space="preserve">Mengsstraße 19 </v>
          </cell>
          <cell r="C194" t="str">
            <v>01139</v>
          </cell>
          <cell r="D194" t="str">
            <v>Dresden</v>
          </cell>
        </row>
        <row r="195">
          <cell r="A195" t="str">
            <v>Sporthalle Universitätsklinikum, Haus 25</v>
          </cell>
          <cell r="B195" t="str">
            <v xml:space="preserve">Fetscherstraße 74 </v>
          </cell>
          <cell r="C195" t="str">
            <v>01307</v>
          </cell>
          <cell r="D195" t="str">
            <v>Dresden</v>
          </cell>
        </row>
        <row r="196">
          <cell r="A196" t="str">
            <v>Sporthalle Universitätsschule</v>
          </cell>
          <cell r="B196" t="str">
            <v>Cämmerswalder Str. 41</v>
          </cell>
          <cell r="C196" t="str">
            <v>01189</v>
          </cell>
          <cell r="D196" t="str">
            <v>Dresden</v>
          </cell>
        </row>
        <row r="197">
          <cell r="A197" t="str">
            <v>Sporthalle Vitzthum-Gymnasium</v>
          </cell>
          <cell r="B197" t="str">
            <v xml:space="preserve">Paradiesstraße 35 </v>
          </cell>
          <cell r="C197" t="str">
            <v>01217</v>
          </cell>
          <cell r="D197" t="str">
            <v>Dresden</v>
          </cell>
        </row>
        <row r="198">
          <cell r="A198" t="str">
            <v>Sporthalle Walddorfschule</v>
          </cell>
          <cell r="B198" t="str">
            <v>Marienallee 5</v>
          </cell>
          <cell r="C198" t="str">
            <v>01099</v>
          </cell>
          <cell r="D198" t="str">
            <v>Dresden</v>
          </cell>
        </row>
        <row r="199">
          <cell r="A199" t="str">
            <v>Sporthalle Weberplatz</v>
          </cell>
          <cell r="B199" t="str">
            <v xml:space="preserve">Weberplatz 5 </v>
          </cell>
          <cell r="C199" t="str">
            <v>01217</v>
          </cell>
          <cell r="D199" t="str">
            <v>Dresden</v>
          </cell>
        </row>
        <row r="200">
          <cell r="A200" t="str">
            <v>Sportkomplex Jägerpark</v>
          </cell>
          <cell r="B200" t="str">
            <v xml:space="preserve">Jägerpark 12 </v>
          </cell>
          <cell r="C200" t="str">
            <v>01099</v>
          </cell>
          <cell r="D200" t="str">
            <v>Dresden</v>
          </cell>
        </row>
        <row r="201">
          <cell r="A201" t="str">
            <v>Sportpark Ostra</v>
          </cell>
          <cell r="B201" t="str">
            <v xml:space="preserve">Magdeburger Straße 10 </v>
          </cell>
          <cell r="C201" t="str">
            <v>01067</v>
          </cell>
          <cell r="D201" t="str">
            <v>Dresden</v>
          </cell>
        </row>
        <row r="202">
          <cell r="A202" t="str">
            <v>Sportplatz  129. Grundschule</v>
          </cell>
          <cell r="B202" t="str">
            <v xml:space="preserve">Otto-Dix-Ring 57 </v>
          </cell>
          <cell r="C202" t="str">
            <v>01219</v>
          </cell>
          <cell r="D202" t="str">
            <v>Dresden</v>
          </cell>
        </row>
        <row r="203">
          <cell r="A203" t="str">
            <v>Sportplatz "Am Dölzschgaben"</v>
          </cell>
          <cell r="B203" t="str">
            <v xml:space="preserve">Am Dölzschgraben 7 </v>
          </cell>
          <cell r="C203" t="str">
            <v>01187</v>
          </cell>
          <cell r="D203" t="str">
            <v>Dresden</v>
          </cell>
        </row>
        <row r="204">
          <cell r="A204" t="str">
            <v>Sportplatz "Am Leutewitzer Park"</v>
          </cell>
          <cell r="B204" t="str">
            <v>Steinbacher Straße 56 a</v>
          </cell>
          <cell r="C204" t="str">
            <v>01157</v>
          </cell>
          <cell r="D204" t="str">
            <v>Dresden</v>
          </cell>
        </row>
        <row r="205">
          <cell r="A205" t="str">
            <v>Sportplatz 101. Oberschule</v>
          </cell>
          <cell r="B205" t="str">
            <v xml:space="preserve">Pfotenhauerstraße 42 </v>
          </cell>
          <cell r="C205" t="str">
            <v>01307</v>
          </cell>
          <cell r="D205" t="str">
            <v>Dresden</v>
          </cell>
        </row>
        <row r="206">
          <cell r="A206" t="str">
            <v>Sportplatz 107. Oberschule</v>
          </cell>
          <cell r="B206" t="str">
            <v xml:space="preserve">Hepkestraße 28 </v>
          </cell>
          <cell r="C206" t="str">
            <v>01309</v>
          </cell>
          <cell r="D206" t="str">
            <v>Dresden</v>
          </cell>
        </row>
        <row r="207">
          <cell r="A207" t="str">
            <v>Sportplatz 113. Grundschule</v>
          </cell>
          <cell r="B207" t="str">
            <v xml:space="preserve">Georg-Nerlich-Straße 1 </v>
          </cell>
          <cell r="C207" t="str">
            <v>01307</v>
          </cell>
          <cell r="D207" t="str">
            <v>Dresden</v>
          </cell>
        </row>
        <row r="208">
          <cell r="A208" t="str">
            <v>Sportplatz 120. Grundschule</v>
          </cell>
          <cell r="B208" t="str">
            <v xml:space="preserve">Trattendorfer Straße 1 </v>
          </cell>
          <cell r="C208" t="str">
            <v>01239</v>
          </cell>
          <cell r="D208" t="str">
            <v>Dresden</v>
          </cell>
        </row>
        <row r="209">
          <cell r="A209" t="str">
            <v>Sportplatz 121. Oberschule</v>
          </cell>
          <cell r="B209" t="str">
            <v xml:space="preserve">Gamigstraße 28 </v>
          </cell>
          <cell r="C209" t="str">
            <v>01239</v>
          </cell>
          <cell r="D209" t="str">
            <v>Dresden</v>
          </cell>
        </row>
        <row r="210">
          <cell r="A210" t="str">
            <v>Sportplatz 135. Grundschule</v>
          </cell>
          <cell r="B210" t="str">
            <v xml:space="preserve">Amalie-Dietrich-Platz 10 </v>
          </cell>
          <cell r="C210" t="str">
            <v>01169</v>
          </cell>
          <cell r="D210" t="str">
            <v>Dresden</v>
          </cell>
        </row>
        <row r="211">
          <cell r="A211" t="str">
            <v>Sportplatz 15. Grundschule</v>
          </cell>
          <cell r="B211" t="str">
            <v xml:space="preserve">Seifhennersdorfer Straße 10 </v>
          </cell>
          <cell r="C211" t="str">
            <v>01099</v>
          </cell>
          <cell r="D211" t="str">
            <v>Dresden</v>
          </cell>
        </row>
        <row r="212">
          <cell r="A212" t="str">
            <v>Sportplatz 19. Grundschule</v>
          </cell>
          <cell r="B212" t="str">
            <v xml:space="preserve">Am Jägerpark 5 </v>
          </cell>
          <cell r="C212" t="str">
            <v>01099</v>
          </cell>
          <cell r="D212" t="str">
            <v>Dresden</v>
          </cell>
        </row>
        <row r="213">
          <cell r="A213" t="str">
            <v>Sportplatz 30. Grundschule</v>
          </cell>
          <cell r="B213" t="str">
            <v xml:space="preserve">Hechtstraße 55 </v>
          </cell>
          <cell r="C213" t="str">
            <v>01097</v>
          </cell>
          <cell r="D213" t="str">
            <v>Dresden</v>
          </cell>
        </row>
        <row r="214">
          <cell r="A214" t="str">
            <v>Sportplatz 46. Oberschule</v>
          </cell>
          <cell r="B214" t="str">
            <v xml:space="preserve">Leubnitzer Straße 14 </v>
          </cell>
          <cell r="C214" t="str">
            <v>01069</v>
          </cell>
          <cell r="D214" t="str">
            <v>Dresden</v>
          </cell>
        </row>
        <row r="215">
          <cell r="A215" t="str">
            <v>Sportplatz 62. Oberschule</v>
          </cell>
          <cell r="B215" t="str">
            <v xml:space="preserve">Fidelio-F.-Finke-Straße 15 </v>
          </cell>
          <cell r="C215" t="str">
            <v>01326</v>
          </cell>
          <cell r="D215" t="str">
            <v>Dresden</v>
          </cell>
        </row>
        <row r="216">
          <cell r="A216" t="str">
            <v>Sportplatz 63. Grundschule</v>
          </cell>
          <cell r="B216" t="str">
            <v xml:space="preserve">Wägnerstraße 24 </v>
          </cell>
          <cell r="C216" t="str">
            <v>01309</v>
          </cell>
          <cell r="D216" t="str">
            <v>Dresden</v>
          </cell>
        </row>
        <row r="217">
          <cell r="A217" t="str">
            <v>Sportplatz 66. Oberschule</v>
          </cell>
          <cell r="B217" t="str">
            <v xml:space="preserve">Dieselstraße 55 </v>
          </cell>
          <cell r="C217" t="str">
            <v>01257</v>
          </cell>
          <cell r="D217" t="str">
            <v>Dresden</v>
          </cell>
        </row>
        <row r="218">
          <cell r="A218" t="str">
            <v>Sportplatz 77. Grundschule</v>
          </cell>
          <cell r="B218" t="str">
            <v xml:space="preserve">Am Urnenfeld 27 </v>
          </cell>
          <cell r="C218" t="str">
            <v>01157</v>
          </cell>
          <cell r="D218" t="str">
            <v>Dresden</v>
          </cell>
        </row>
        <row r="219">
          <cell r="A219" t="str">
            <v>Sportplatz 81. Grundschule</v>
          </cell>
          <cell r="B219" t="str">
            <v xml:space="preserve">Robert-Weber-Straße 5 </v>
          </cell>
          <cell r="C219" t="str">
            <v>01187</v>
          </cell>
          <cell r="D219" t="str">
            <v>Dresden</v>
          </cell>
        </row>
        <row r="220">
          <cell r="A220" t="str">
            <v>Sportplatz 9. Oberschule</v>
          </cell>
          <cell r="B220" t="str">
            <v xml:space="preserve">Lommatzscher Straße 121 </v>
          </cell>
          <cell r="C220" t="str">
            <v>01139</v>
          </cell>
          <cell r="D220" t="str">
            <v>Dresden</v>
          </cell>
        </row>
        <row r="221">
          <cell r="A221" t="str">
            <v>Sportplatz Aachener Straße</v>
          </cell>
          <cell r="B221" t="str">
            <v>Aachener Straße 19 a</v>
          </cell>
          <cell r="C221" t="str">
            <v>01129</v>
          </cell>
          <cell r="D221" t="str">
            <v>Dresden</v>
          </cell>
        </row>
        <row r="222">
          <cell r="A222" t="str">
            <v>Sportplatz am Gemeindezentrum Gompitz</v>
          </cell>
          <cell r="B222" t="str">
            <v>Altnossener Straße 46 a</v>
          </cell>
          <cell r="C222" t="str">
            <v>01156</v>
          </cell>
          <cell r="D222" t="str">
            <v>Dresden</v>
          </cell>
        </row>
        <row r="223">
          <cell r="A223" t="str">
            <v>Sportplatz Bärensteiner Straße</v>
          </cell>
          <cell r="B223" t="str">
            <v xml:space="preserve">Bärensteiner Straße 33 </v>
          </cell>
          <cell r="C223" t="str">
            <v>01277</v>
          </cell>
          <cell r="D223" t="str">
            <v>Dresden</v>
          </cell>
        </row>
        <row r="224">
          <cell r="A224" t="str">
            <v>Sportplatz Bärnsdorfer Straße</v>
          </cell>
          <cell r="B224" t="str">
            <v xml:space="preserve">Bärnsdorfer Straße 2 </v>
          </cell>
          <cell r="C224" t="str">
            <v>01097</v>
          </cell>
          <cell r="D224" t="str">
            <v>Dresden</v>
          </cell>
        </row>
        <row r="225">
          <cell r="A225" t="str">
            <v>Sportplatz Bertolt-Brecht-Gymnasium</v>
          </cell>
          <cell r="B225" t="str">
            <v>Thomaestraße</v>
          </cell>
          <cell r="C225" t="str">
            <v>01307</v>
          </cell>
          <cell r="D225" t="str">
            <v>Dresden</v>
          </cell>
        </row>
        <row r="226">
          <cell r="A226" t="str">
            <v>Sportplatz BIP Kreativitätsschule</v>
          </cell>
          <cell r="B226" t="str">
            <v xml:space="preserve">Tiergartenstraße 18 </v>
          </cell>
          <cell r="C226" t="str">
            <v>01219</v>
          </cell>
          <cell r="D226" t="str">
            <v>Dresden</v>
          </cell>
        </row>
        <row r="227">
          <cell r="A227" t="str">
            <v>Sportplatz Boxberger Straße</v>
          </cell>
          <cell r="B227" t="str">
            <v xml:space="preserve">Boxberger Straße 1 </v>
          </cell>
          <cell r="C227" t="str">
            <v>01239</v>
          </cell>
          <cell r="D227" t="str">
            <v>Dresden</v>
          </cell>
        </row>
        <row r="228">
          <cell r="A228" t="str">
            <v>Sportplatz BSZ Gesundheit und Sozialwesen</v>
          </cell>
          <cell r="B228" t="str">
            <v xml:space="preserve">Döbelner Straße 8 </v>
          </cell>
          <cell r="C228" t="str">
            <v>01129</v>
          </cell>
          <cell r="D228" t="str">
            <v>Dresden</v>
          </cell>
        </row>
        <row r="229">
          <cell r="A229" t="str">
            <v xml:space="preserve">Sportplatz Christliche Schule Dresden </v>
          </cell>
          <cell r="B229" t="str">
            <v xml:space="preserve">Rathener Straße 78 </v>
          </cell>
          <cell r="C229" t="str">
            <v>01259</v>
          </cell>
          <cell r="D229" t="str">
            <v>Dresden</v>
          </cell>
        </row>
        <row r="230">
          <cell r="A230" t="str">
            <v>Sportplatz Cossebaude</v>
          </cell>
          <cell r="B230" t="str">
            <v xml:space="preserve">Gohliser Weg 16 </v>
          </cell>
          <cell r="C230" t="str">
            <v>01156</v>
          </cell>
          <cell r="D230" t="str">
            <v>Dresden</v>
          </cell>
        </row>
        <row r="231">
          <cell r="A231" t="str">
            <v>Sportplatz Dobritz</v>
          </cell>
          <cell r="B231" t="str">
            <v xml:space="preserve">Breitscheidstraße 86 </v>
          </cell>
          <cell r="C231" t="str">
            <v>01237</v>
          </cell>
          <cell r="D231" t="str">
            <v>Dresden</v>
          </cell>
        </row>
        <row r="232">
          <cell r="A232" t="str">
            <v>Sportplatz Dohnaer Straße</v>
          </cell>
          <cell r="B232" t="str">
            <v xml:space="preserve">Dohnaer Straße 154 </v>
          </cell>
          <cell r="C232" t="str">
            <v>01239</v>
          </cell>
          <cell r="D232" t="str">
            <v>Dresden</v>
          </cell>
        </row>
        <row r="233">
          <cell r="A233" t="str">
            <v>Sportplatz Eibenstocker Straße</v>
          </cell>
          <cell r="B233" t="str">
            <v xml:space="preserve">Eibenstocker Straße 1 </v>
          </cell>
          <cell r="C233" t="str">
            <v>01309</v>
          </cell>
          <cell r="D233" t="str">
            <v>Dresden</v>
          </cell>
        </row>
        <row r="234">
          <cell r="A234" t="str">
            <v>Sportplatz Eisenberger Straße</v>
          </cell>
          <cell r="B234" t="str">
            <v>Eisenberger Straße 1 a</v>
          </cell>
          <cell r="C234" t="str">
            <v>01127</v>
          </cell>
          <cell r="D234" t="str">
            <v>Dresden</v>
          </cell>
        </row>
        <row r="235">
          <cell r="A235" t="str">
            <v>Sportplatz Grundschule Langebrück</v>
          </cell>
          <cell r="B235" t="str">
            <v xml:space="preserve">Friedrich-Wolf-Straße 7 </v>
          </cell>
          <cell r="C235" t="str">
            <v>01465</v>
          </cell>
          <cell r="D235" t="str">
            <v>Dresden</v>
          </cell>
        </row>
        <row r="236">
          <cell r="A236" t="str">
            <v>Sportplatz Gymnasium Plauen</v>
          </cell>
          <cell r="B236" t="str">
            <v xml:space="preserve">Kantstraße 2 </v>
          </cell>
          <cell r="C236" t="str">
            <v>01187</v>
          </cell>
          <cell r="D236" t="str">
            <v>Dresden</v>
          </cell>
        </row>
        <row r="237">
          <cell r="A237" t="str">
            <v>Sportplatz Hebbelstraße</v>
          </cell>
          <cell r="B237" t="str">
            <v xml:space="preserve">Hebbelstraße 23 </v>
          </cell>
          <cell r="C237" t="str">
            <v>01157</v>
          </cell>
          <cell r="D237" t="str">
            <v>Dresden</v>
          </cell>
        </row>
        <row r="238">
          <cell r="A238" t="str">
            <v>Sportplatz Karl-Liebknecht-Straße</v>
          </cell>
          <cell r="B238" t="str">
            <v xml:space="preserve">Karl-Liebknecht-Straße 53 </v>
          </cell>
          <cell r="C238" t="str">
            <v>01109</v>
          </cell>
          <cell r="D238" t="str">
            <v>Dresden</v>
          </cell>
        </row>
        <row r="239">
          <cell r="A239" t="str">
            <v>Sportplatz Karlsruher Straße</v>
          </cell>
          <cell r="B239" t="str">
            <v>Karlsruher Str. 77</v>
          </cell>
          <cell r="C239" t="str">
            <v>01189</v>
          </cell>
          <cell r="D239" t="str">
            <v>Dresden</v>
          </cell>
        </row>
        <row r="240">
          <cell r="A240" t="str">
            <v>Sportplatz Käthe-Kollwitz-Ufer</v>
          </cell>
          <cell r="B240" t="str">
            <v>Käthe-Kollwitz-Ufer 19 b</v>
          </cell>
          <cell r="C240" t="str">
            <v>01307</v>
          </cell>
          <cell r="D240" t="str">
            <v>Dresden</v>
          </cell>
        </row>
        <row r="241">
          <cell r="A241" t="str">
            <v>Sportplatz Klotzscher Hauptstraße</v>
          </cell>
          <cell r="B241" t="str">
            <v>Klotzscher Hauptstraße 29 f</v>
          </cell>
          <cell r="C241" t="str">
            <v>01109</v>
          </cell>
          <cell r="D241" t="str">
            <v>Dresden</v>
          </cell>
        </row>
        <row r="242">
          <cell r="A242" t="str">
            <v>Sportplatz Liebstädter Straße</v>
          </cell>
          <cell r="B242" t="str">
            <v xml:space="preserve">Liebstädter Straße 15 </v>
          </cell>
          <cell r="C242" t="str">
            <v>01277</v>
          </cell>
          <cell r="D242" t="str">
            <v>Dresden</v>
          </cell>
        </row>
        <row r="243">
          <cell r="A243" t="str">
            <v>Sportplatz Lockwitzgrund</v>
          </cell>
          <cell r="B243" t="str">
            <v xml:space="preserve">Lockwitzgrund 20 </v>
          </cell>
          <cell r="C243" t="str">
            <v>01257</v>
          </cell>
          <cell r="D243" t="str">
            <v>Dresden</v>
          </cell>
        </row>
        <row r="244">
          <cell r="A244" t="str">
            <v>Sportplatz Loschwitz</v>
          </cell>
          <cell r="B244" t="str">
            <v xml:space="preserve">Friedrich-Wieck-Straße 32 </v>
          </cell>
          <cell r="C244" t="str">
            <v>01326</v>
          </cell>
          <cell r="D244" t="str">
            <v>Dresden</v>
          </cell>
        </row>
        <row r="245">
          <cell r="A245" t="str">
            <v>Sportplatz Ludwig-Kossuth-Straße</v>
          </cell>
          <cell r="B245" t="str">
            <v>Ludwig-Kossuth-Straße 34 a</v>
          </cell>
          <cell r="C245" t="str">
            <v>01109</v>
          </cell>
          <cell r="D245" t="str">
            <v>Dresden</v>
          </cell>
        </row>
        <row r="246">
          <cell r="A246" t="str">
            <v>Sportplatz Malterstraße</v>
          </cell>
          <cell r="B246" t="str">
            <v xml:space="preserve">Malterstraße 18 </v>
          </cell>
          <cell r="C246" t="str">
            <v>01159</v>
          </cell>
          <cell r="D246" t="str">
            <v>Dresden</v>
          </cell>
        </row>
        <row r="247">
          <cell r="A247" t="str">
            <v>Sportplatz Meschwitzstraße</v>
          </cell>
          <cell r="B247" t="str">
            <v xml:space="preserve">Meschwitzstraße 10 </v>
          </cell>
          <cell r="C247" t="str">
            <v>01099</v>
          </cell>
          <cell r="D247" t="str">
            <v>Dresden</v>
          </cell>
        </row>
        <row r="248">
          <cell r="A248" t="str">
            <v>Sportplatz Nachtflügelweg</v>
          </cell>
          <cell r="B248" t="str">
            <v xml:space="preserve">Nachtflügelweg 36 </v>
          </cell>
          <cell r="C248" t="str">
            <v>01324</v>
          </cell>
          <cell r="D248" t="str">
            <v>Dresden</v>
          </cell>
        </row>
        <row r="249">
          <cell r="A249" t="str">
            <v>Sportplatz Narzissenweg</v>
          </cell>
          <cell r="B249" t="str">
            <v xml:space="preserve">Narzissenweg 9 </v>
          </cell>
          <cell r="C249" t="str">
            <v>01259</v>
          </cell>
          <cell r="D249" t="str">
            <v>Dresden</v>
          </cell>
        </row>
        <row r="250">
          <cell r="A250" t="str">
            <v>Sportplatz Neuländer Straße</v>
          </cell>
          <cell r="B250" t="str">
            <v xml:space="preserve">Neuländer Straße 60 </v>
          </cell>
          <cell r="C250" t="str">
            <v>01129</v>
          </cell>
          <cell r="D250" t="str">
            <v>Dresden</v>
          </cell>
        </row>
        <row r="251">
          <cell r="A251" t="str">
            <v>Sportplatz Nickern Wittgensdorfer Straße</v>
          </cell>
          <cell r="B251" t="str">
            <v xml:space="preserve">Wittgensdorfer Straße 30 </v>
          </cell>
          <cell r="C251" t="str">
            <v>01257</v>
          </cell>
          <cell r="D251" t="str">
            <v>Dresden</v>
          </cell>
        </row>
        <row r="252">
          <cell r="A252" t="str">
            <v>Sportplatz Oberpoyritz</v>
          </cell>
          <cell r="B252" t="str">
            <v xml:space="preserve">An der Schmiede 10 </v>
          </cell>
          <cell r="C252" t="str">
            <v>01326</v>
          </cell>
          <cell r="D252" t="str">
            <v>Dresden</v>
          </cell>
        </row>
        <row r="253">
          <cell r="A253" t="str">
            <v>Sportplatz Oskar-Röder-Straße</v>
          </cell>
          <cell r="B253" t="str">
            <v>Oskar-Röder-Straße 4 a</v>
          </cell>
          <cell r="C253" t="str">
            <v>01237</v>
          </cell>
          <cell r="D253" t="str">
            <v>Dresden</v>
          </cell>
        </row>
        <row r="254">
          <cell r="A254" t="str">
            <v>Sportplatz Pestalozzi-Gymnasium</v>
          </cell>
          <cell r="B254" t="str">
            <v xml:space="preserve">Pestalozziplatz 22 </v>
          </cell>
          <cell r="C254" t="str">
            <v>01127</v>
          </cell>
          <cell r="D254" t="str">
            <v>Dresden</v>
          </cell>
        </row>
        <row r="255">
          <cell r="A255" t="str">
            <v>Sportplatz Pfotenhauerstraße</v>
          </cell>
          <cell r="B255" t="str">
            <v xml:space="preserve">Pfotenhauerstraße 79 </v>
          </cell>
          <cell r="C255" t="str">
            <v>01307</v>
          </cell>
          <cell r="D255" t="str">
            <v>Dresden</v>
          </cell>
        </row>
        <row r="256">
          <cell r="A256" t="str">
            <v>Sportplatz Pillnitzer Landstraße 94</v>
          </cell>
          <cell r="B256" t="str">
            <v xml:space="preserve">Pillnitzer Landstraße 94 </v>
          </cell>
          <cell r="C256" t="str">
            <v>01326</v>
          </cell>
          <cell r="D256" t="str">
            <v>Dresden</v>
          </cell>
        </row>
        <row r="257">
          <cell r="A257" t="str">
            <v>Sportplatz Pirnaer Landstraße 121 b</v>
          </cell>
          <cell r="B257" t="str">
            <v>Pirnaer Landstraße 121 b</v>
          </cell>
          <cell r="C257" t="str">
            <v>01257</v>
          </cell>
          <cell r="D257" t="str">
            <v>Dresden</v>
          </cell>
        </row>
        <row r="258">
          <cell r="A258" t="str">
            <v>Sportplatz Pirnaer Landstraße 267</v>
          </cell>
          <cell r="B258" t="str">
            <v xml:space="preserve">Pirnaer Landstraße 267 </v>
          </cell>
          <cell r="C258" t="str">
            <v>01259</v>
          </cell>
          <cell r="D258" t="str">
            <v>Dresden</v>
          </cell>
        </row>
        <row r="259">
          <cell r="A259" t="str">
            <v>Sportplatz Saalhausener Straße</v>
          </cell>
          <cell r="B259" t="str">
            <v xml:space="preserve">Williamstraße 12 </v>
          </cell>
          <cell r="C259" t="str">
            <v>01159</v>
          </cell>
          <cell r="D259" t="str">
            <v>Dresden</v>
          </cell>
        </row>
        <row r="260">
          <cell r="A260" t="str">
            <v>Sportplatz Salzburger Straße</v>
          </cell>
          <cell r="B260" t="str">
            <v xml:space="preserve">Salzburger Straße 141 </v>
          </cell>
          <cell r="C260" t="str">
            <v>01237</v>
          </cell>
          <cell r="D260" t="str">
            <v>Dresden</v>
          </cell>
        </row>
        <row r="261">
          <cell r="A261" t="str">
            <v>Sportplatz Schule für Erziehungshilfe "Erich Kästner"</v>
          </cell>
          <cell r="B261" t="str">
            <v xml:space="preserve">Zinzendorfstraße 4 </v>
          </cell>
          <cell r="C261" t="str">
            <v>01069</v>
          </cell>
          <cell r="D261" t="str">
            <v>Dresden</v>
          </cell>
        </row>
        <row r="262">
          <cell r="A262" t="str">
            <v>Sportplatz Steirische Straße</v>
          </cell>
          <cell r="B262" t="str">
            <v xml:space="preserve">Steirische Straße 1 </v>
          </cell>
          <cell r="C262" t="str">
            <v>01279</v>
          </cell>
          <cell r="D262" t="str">
            <v>Dresden</v>
          </cell>
        </row>
        <row r="263">
          <cell r="A263" t="str">
            <v>Sportplatz Stuttgarter Straße</v>
          </cell>
          <cell r="B263" t="str">
            <v xml:space="preserve">Stuttgarter Straße 41 </v>
          </cell>
          <cell r="C263" t="str">
            <v>01189</v>
          </cell>
          <cell r="D263" t="str">
            <v>Dresden</v>
          </cell>
        </row>
        <row r="264">
          <cell r="A264" t="str">
            <v>Sportplatz Tolkewitzer Straße</v>
          </cell>
          <cell r="B264" t="str">
            <v xml:space="preserve">Tolkewitzer Straße 61 </v>
          </cell>
          <cell r="C264" t="str">
            <v>01277</v>
          </cell>
          <cell r="D264" t="str">
            <v>Dresden</v>
          </cell>
        </row>
        <row r="265">
          <cell r="A265" t="str">
            <v>Sportplatz Weixdorf</v>
          </cell>
          <cell r="B265" t="str">
            <v xml:space="preserve">Zum Sportplatz 4 </v>
          </cell>
          <cell r="C265" t="str">
            <v>01108</v>
          </cell>
          <cell r="D265" t="str">
            <v>Dresden</v>
          </cell>
        </row>
        <row r="266">
          <cell r="A266" t="str">
            <v>Sportplatz Wurzener Straße</v>
          </cell>
          <cell r="B266" t="str">
            <v xml:space="preserve">Wurzener Straße 20 </v>
          </cell>
          <cell r="C266" t="str">
            <v>01127</v>
          </cell>
          <cell r="D266" t="str">
            <v>Dresden</v>
          </cell>
        </row>
        <row r="267">
          <cell r="A267" t="str">
            <v>Sportplatz Zum Windkanal</v>
          </cell>
          <cell r="B267" t="str">
            <v xml:space="preserve">Zum Windkanal 14 </v>
          </cell>
          <cell r="C267" t="str">
            <v>01109</v>
          </cell>
          <cell r="D267" t="str">
            <v>Dresden</v>
          </cell>
        </row>
        <row r="268">
          <cell r="A268" t="str">
            <v>Sportraum BSZ Gastgewerbe</v>
          </cell>
          <cell r="B268" t="str">
            <v xml:space="preserve">Ehrlichstraße 1 </v>
          </cell>
          <cell r="C268" t="str">
            <v>01067</v>
          </cell>
          <cell r="D268" t="str">
            <v>Dresden</v>
          </cell>
        </row>
        <row r="269">
          <cell r="A269" t="str">
            <v>Sportzentrum Blasewitz</v>
          </cell>
          <cell r="B269" t="str">
            <v xml:space="preserve">Oehmestraße 1 </v>
          </cell>
          <cell r="C269" t="str">
            <v>01277</v>
          </cell>
          <cell r="D269" t="str">
            <v>Dresden</v>
          </cell>
        </row>
        <row r="270">
          <cell r="A270" t="str">
            <v>SPORTZENTRUM Hochland e.V.</v>
          </cell>
          <cell r="B270" t="str">
            <v>Bautzner Landstraße 291</v>
          </cell>
          <cell r="C270" t="str">
            <v>01328</v>
          </cell>
          <cell r="D270" t="str">
            <v>Dresden</v>
          </cell>
        </row>
        <row r="271">
          <cell r="A271" t="str">
            <v>Sprunghalle Freiberger Platz</v>
          </cell>
          <cell r="B271" t="str">
            <v>Freiberger Platz 1 a</v>
          </cell>
          <cell r="C271" t="str">
            <v>01067</v>
          </cell>
          <cell r="D271" t="str">
            <v>Dresden</v>
          </cell>
        </row>
        <row r="272">
          <cell r="A272" t="str">
            <v>Stadion Bodenbacher Straße</v>
          </cell>
          <cell r="B272" t="str">
            <v xml:space="preserve">Bodenbacher Straße 152 </v>
          </cell>
          <cell r="C272" t="str">
            <v>01277</v>
          </cell>
          <cell r="D272" t="str">
            <v>Dresden</v>
          </cell>
        </row>
        <row r="273">
          <cell r="A273" t="str">
            <v>Tennisanlage Waldpark</v>
          </cell>
          <cell r="B273" t="str">
            <v xml:space="preserve">Vogesenweg 10 </v>
          </cell>
          <cell r="C273" t="str">
            <v>01309</v>
          </cell>
          <cell r="D273" t="str">
            <v>Dresden</v>
          </cell>
        </row>
        <row r="274">
          <cell r="A274" t="str">
            <v>Tennisgelände Andreas-Schubert-Straße</v>
          </cell>
          <cell r="B274" t="str">
            <v>Andreas-Schubert-Straße 51</v>
          </cell>
          <cell r="C274" t="str">
            <v>01069</v>
          </cell>
          <cell r="D274" t="str">
            <v>Dresden</v>
          </cell>
        </row>
        <row r="275">
          <cell r="A275" t="str">
            <v>Traditionelles Taekwon-DO Studio</v>
          </cell>
          <cell r="B275" t="str">
            <v>Reisewitzer Straße 29</v>
          </cell>
          <cell r="C275" t="str">
            <v>01159</v>
          </cell>
          <cell r="D275" t="str">
            <v>Dresden</v>
          </cell>
        </row>
        <row r="276">
          <cell r="A276" t="str">
            <v>XXL Dresden</v>
          </cell>
          <cell r="B276" t="str">
            <v xml:space="preserve">Breitscheidstraße 40 </v>
          </cell>
          <cell r="C276" t="str">
            <v>01237</v>
          </cell>
          <cell r="D276" t="str">
            <v>Dresden</v>
          </cell>
        </row>
      </sheetData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Abfrage Vereine"/>
      <sheetName val="Beispiel"/>
      <sheetName val="Sportstätten"/>
    </sheetNames>
    <sheetDataSet>
      <sheetData sheetId="0"/>
      <sheetData sheetId="1"/>
      <sheetData sheetId="2">
        <row r="11">
          <cell r="A11" t="str">
            <v>Bootshaus Laubegaster Ufer 8</v>
          </cell>
          <cell r="B11" t="str">
            <v xml:space="preserve">Laubegaster Ufer 8 </v>
          </cell>
          <cell r="C11" t="str">
            <v>01279</v>
          </cell>
          <cell r="D11" t="str">
            <v>Dresden</v>
          </cell>
        </row>
        <row r="12">
          <cell r="A12" t="str">
            <v>Bootshaus Leipziger Straße</v>
          </cell>
          <cell r="B12" t="str">
            <v>Leipziger Straße 91 a</v>
          </cell>
          <cell r="C12" t="str">
            <v>01127</v>
          </cell>
          <cell r="D12" t="str">
            <v>Dresden</v>
          </cell>
        </row>
        <row r="13">
          <cell r="A13" t="str">
            <v>Bootshaus Sächsischer Seesportclub Dresden</v>
          </cell>
          <cell r="B13" t="str">
            <v xml:space="preserve">Tolkewitzer Straße 65 </v>
          </cell>
          <cell r="C13" t="str">
            <v>01277</v>
          </cell>
          <cell r="D13" t="str">
            <v>Dresden</v>
          </cell>
        </row>
        <row r="14">
          <cell r="A14" t="str">
            <v>Bootshaus Scharfenberger Straße</v>
          </cell>
          <cell r="B14" t="str">
            <v xml:space="preserve">Scharfenberger Straße 4 </v>
          </cell>
          <cell r="C14" t="str">
            <v>01139</v>
          </cell>
          <cell r="D14" t="str">
            <v>Dresden</v>
          </cell>
        </row>
        <row r="15">
          <cell r="A15" t="str">
            <v>Bootshaus Tolkewitzer Straße</v>
          </cell>
          <cell r="B15" t="str">
            <v xml:space="preserve">Tolkewitzer Straße 69 </v>
          </cell>
          <cell r="C15" t="str">
            <v>01277</v>
          </cell>
          <cell r="D15" t="str">
            <v>Dresden</v>
          </cell>
        </row>
        <row r="16">
          <cell r="A16" t="str">
            <v>Büro- und Verwaltungsgebäude  EBS</v>
          </cell>
          <cell r="B16" t="str">
            <v>Freiberger Str. 31</v>
          </cell>
          <cell r="C16" t="str">
            <v>01067</v>
          </cell>
          <cell r="D16" t="str">
            <v>Dresden</v>
          </cell>
        </row>
        <row r="17">
          <cell r="A17" t="str">
            <v>Erlweinturnhalle</v>
          </cell>
          <cell r="B17" t="str">
            <v>Bünaustraße 30 a</v>
          </cell>
          <cell r="C17" t="str">
            <v>01159</v>
          </cell>
          <cell r="D17" t="str">
            <v>Dresden</v>
          </cell>
        </row>
        <row r="18">
          <cell r="A18" t="str">
            <v>Joynext Arena</v>
          </cell>
          <cell r="B18" t="str">
            <v xml:space="preserve">Magdeburger Straße 10 </v>
          </cell>
          <cell r="C18" t="str">
            <v>01067</v>
          </cell>
          <cell r="D18" t="str">
            <v>Dresden</v>
          </cell>
        </row>
        <row r="19">
          <cell r="A19" t="str">
            <v>Kletterzentrum DAV Dresden</v>
          </cell>
          <cell r="B19" t="str">
            <v xml:space="preserve">Papiermühlengasse 10 </v>
          </cell>
          <cell r="C19" t="str">
            <v>01159</v>
          </cell>
          <cell r="D19" t="str">
            <v>Dresden</v>
          </cell>
        </row>
        <row r="20">
          <cell r="A20" t="str">
            <v>Kunstrasenplatz Dohnaer Str.</v>
          </cell>
          <cell r="B20" t="str">
            <v>Dohnaer Str. 154</v>
          </cell>
          <cell r="C20" t="str">
            <v>01239</v>
          </cell>
          <cell r="D20" t="str">
            <v>Dresden</v>
          </cell>
        </row>
        <row r="21">
          <cell r="A21" t="str">
            <v>Mandala Boulderhalle</v>
          </cell>
          <cell r="B21" t="str">
            <v xml:space="preserve">Königsbrücker Straße 96 </v>
          </cell>
          <cell r="C21" t="str">
            <v>01099</v>
          </cell>
          <cell r="D21" t="str">
            <v>Dresden</v>
          </cell>
        </row>
        <row r="22">
          <cell r="A22" t="str">
            <v>Margon Arena</v>
          </cell>
          <cell r="B22" t="str">
            <v xml:space="preserve">Bodenbacher Straße 154 </v>
          </cell>
          <cell r="C22" t="str">
            <v>01277</v>
          </cell>
          <cell r="D22" t="str">
            <v>Dresden</v>
          </cell>
        </row>
        <row r="23">
          <cell r="A23" t="str">
            <v>Schwimmhalle Bühlau</v>
          </cell>
          <cell r="B23" t="str">
            <v>Bautzner Landstraße 92 c</v>
          </cell>
          <cell r="C23" t="str">
            <v>01324</v>
          </cell>
          <cell r="D23" t="str">
            <v>Dresden</v>
          </cell>
        </row>
        <row r="24">
          <cell r="A24" t="str">
            <v>Schwimmhalle Freiberger Platz</v>
          </cell>
          <cell r="B24" t="str">
            <v>Freiberger Platz 1 a</v>
          </cell>
          <cell r="C24" t="str">
            <v>01067</v>
          </cell>
          <cell r="D24" t="str">
            <v>Dresden</v>
          </cell>
        </row>
        <row r="25">
          <cell r="A25" t="str">
            <v>Schwimmhalle Georg-Arnhold-Bad</v>
          </cell>
          <cell r="B25" t="str">
            <v>Helmut-Schön-Allee 2</v>
          </cell>
          <cell r="C25" t="str">
            <v>01069</v>
          </cell>
          <cell r="D25" t="str">
            <v>Dresden</v>
          </cell>
        </row>
        <row r="26">
          <cell r="A26" t="str">
            <v>Schwimmhalle Klotzsche</v>
          </cell>
          <cell r="B26" t="str">
            <v xml:space="preserve">Zum Windkanal 14 </v>
          </cell>
          <cell r="C26" t="str">
            <v>01109</v>
          </cell>
          <cell r="D26" t="str">
            <v>Dresden</v>
          </cell>
        </row>
        <row r="27">
          <cell r="A27" t="str">
            <v>Schwimmhalle Prohlis</v>
          </cell>
          <cell r="B27" t="str">
            <v xml:space="preserve">Senftenberger Straße 58 </v>
          </cell>
          <cell r="C27" t="str">
            <v>01239</v>
          </cell>
          <cell r="D27" t="str">
            <v>Dresden</v>
          </cell>
        </row>
        <row r="28">
          <cell r="A28" t="str">
            <v>Seidnitz Center</v>
          </cell>
          <cell r="B28" t="str">
            <v>Enderstraße 59</v>
          </cell>
          <cell r="C28" t="str">
            <v>01277</v>
          </cell>
          <cell r="D28" t="str">
            <v>Dresden</v>
          </cell>
        </row>
        <row r="29">
          <cell r="A29" t="str">
            <v xml:space="preserve">Skatehalle Dresden </v>
          </cell>
          <cell r="B29" t="str">
            <v>Lohrmannstraße 22</v>
          </cell>
          <cell r="C29" t="str">
            <v>01237</v>
          </cell>
          <cell r="D29" t="str">
            <v>Dresden</v>
          </cell>
        </row>
        <row r="30">
          <cell r="A30" t="str">
            <v>Skatepark Lingnerallee</v>
          </cell>
          <cell r="B30" t="str">
            <v>Lingnerallee</v>
          </cell>
          <cell r="C30" t="str">
            <v>01069</v>
          </cell>
          <cell r="D30" t="str">
            <v>Dresden</v>
          </cell>
        </row>
        <row r="31">
          <cell r="A31" t="str">
            <v>Snoobi Dresden e.V.</v>
          </cell>
          <cell r="B31" t="str">
            <v>Rethelstraße 26</v>
          </cell>
          <cell r="C31" t="str">
            <v>01139</v>
          </cell>
          <cell r="D31" t="str">
            <v>Dresden</v>
          </cell>
        </row>
        <row r="32">
          <cell r="A32" t="str">
            <v>Sport &amp; Tanzstudio Dresden</v>
          </cell>
          <cell r="B32" t="str">
            <v xml:space="preserve">Saydaer Straße 6 </v>
          </cell>
          <cell r="C32" t="str">
            <v>01257</v>
          </cell>
          <cell r="D32" t="str">
            <v>Dresden</v>
          </cell>
        </row>
        <row r="33">
          <cell r="A33" t="str">
            <v>Sport- und Freizeittreff Gönnsdorf e.V.</v>
          </cell>
          <cell r="B33" t="str">
            <v>Schönfelder Landstraße 27</v>
          </cell>
          <cell r="C33" t="str">
            <v>01328</v>
          </cell>
          <cell r="D33" t="str">
            <v>Dresden</v>
          </cell>
        </row>
        <row r="34">
          <cell r="A34" t="str">
            <v>Sporthalle 10. Grundschule</v>
          </cell>
          <cell r="B34" t="str">
            <v xml:space="preserve">Struvestraße 11 </v>
          </cell>
          <cell r="C34" t="str">
            <v>01069</v>
          </cell>
          <cell r="D34" t="str">
            <v>Dresden</v>
          </cell>
        </row>
        <row r="35">
          <cell r="A35" t="str">
            <v>Sporthalle 101. Oberschule</v>
          </cell>
          <cell r="B35" t="str">
            <v xml:space="preserve">Pfotenhauerstraße 42 </v>
          </cell>
          <cell r="C35" t="str">
            <v>01307</v>
          </cell>
          <cell r="D35" t="str">
            <v>Dresden</v>
          </cell>
        </row>
        <row r="36">
          <cell r="A36" t="str">
            <v>Sporthalle 102. Grundschule</v>
          </cell>
          <cell r="B36" t="str">
            <v xml:space="preserve">Pfotenhauerstraße 40 </v>
          </cell>
          <cell r="C36" t="str">
            <v>01307</v>
          </cell>
          <cell r="D36" t="str">
            <v>Dresden</v>
          </cell>
        </row>
        <row r="37">
          <cell r="A37" t="str">
            <v>Sporthalle 103. Grundschule</v>
          </cell>
          <cell r="B37" t="str">
            <v xml:space="preserve">Hohnsteiner Straße 8 </v>
          </cell>
          <cell r="C37" t="str">
            <v>01099</v>
          </cell>
          <cell r="D37" t="str">
            <v>Dresden</v>
          </cell>
        </row>
        <row r="38">
          <cell r="A38" t="str">
            <v>Sporthalle 106. Grundschule</v>
          </cell>
          <cell r="B38" t="str">
            <v xml:space="preserve">Großenhainer Straße 187 </v>
          </cell>
          <cell r="C38" t="str">
            <v>01129</v>
          </cell>
          <cell r="D38" t="str">
            <v>Dresden</v>
          </cell>
        </row>
        <row r="39">
          <cell r="A39" t="str">
            <v>Sporthalle 108. Grundschule/ 107. Oberschule</v>
          </cell>
          <cell r="B39" t="str">
            <v xml:space="preserve">Geisingstraße 45 </v>
          </cell>
          <cell r="C39" t="str">
            <v>01309</v>
          </cell>
          <cell r="D39" t="str">
            <v>Dresden</v>
          </cell>
        </row>
        <row r="40">
          <cell r="A40" t="str">
            <v>Sporthalle 113. Grundschule</v>
          </cell>
          <cell r="B40" t="str">
            <v xml:space="preserve">Georg-Nerlich-Straße 1 </v>
          </cell>
          <cell r="C40" t="str">
            <v>01307</v>
          </cell>
          <cell r="D40" t="str">
            <v>Dresden</v>
          </cell>
        </row>
        <row r="41">
          <cell r="A41" t="str">
            <v>Sporthalle 116. Oberschule</v>
          </cell>
          <cell r="B41" t="str">
            <v xml:space="preserve">Feuerbachstraße 5 </v>
          </cell>
          <cell r="C41" t="str">
            <v>01219</v>
          </cell>
          <cell r="D41" t="str">
            <v>Dresden</v>
          </cell>
        </row>
        <row r="42">
          <cell r="A42" t="str">
            <v>Sporthalle 117. Grundschule</v>
          </cell>
          <cell r="B42" t="str">
            <v xml:space="preserve">Hochschulstraße 35 </v>
          </cell>
          <cell r="C42" t="str">
            <v>01069</v>
          </cell>
          <cell r="D42" t="str">
            <v>Dresden</v>
          </cell>
        </row>
        <row r="43">
          <cell r="A43" t="str">
            <v>Sporthalle 12. Grundschule</v>
          </cell>
          <cell r="B43" t="str">
            <v xml:space="preserve">Hebbelstraße 20 </v>
          </cell>
          <cell r="C43" t="str">
            <v>01157</v>
          </cell>
          <cell r="D43" t="str">
            <v>Dresden</v>
          </cell>
        </row>
        <row r="44">
          <cell r="A44" t="str">
            <v>Sporthalle 120. Grundschule</v>
          </cell>
          <cell r="B44" t="str">
            <v xml:space="preserve">Trattendorfer Straße 1 </v>
          </cell>
          <cell r="C44" t="str">
            <v>01239</v>
          </cell>
          <cell r="D44" t="str">
            <v>Dresden</v>
          </cell>
        </row>
        <row r="45">
          <cell r="A45" t="str">
            <v>Sporthalle 121. Oberschule</v>
          </cell>
          <cell r="B45" t="str">
            <v xml:space="preserve">Gamigstraße 28 </v>
          </cell>
          <cell r="C45" t="str">
            <v>01239</v>
          </cell>
          <cell r="D45" t="str">
            <v>Dresden</v>
          </cell>
        </row>
        <row r="46">
          <cell r="A46" t="str">
            <v>Sporthalle 128. Oberschule</v>
          </cell>
          <cell r="B46" t="str">
            <v xml:space="preserve">Rudolf-Bergander-Ring 3 </v>
          </cell>
          <cell r="C46" t="str">
            <v>01219</v>
          </cell>
          <cell r="D46" t="str">
            <v>Dresden</v>
          </cell>
        </row>
        <row r="47">
          <cell r="A47" t="str">
            <v>Sporthalle 129. Grundschule</v>
          </cell>
          <cell r="B47" t="str">
            <v xml:space="preserve">Otto-Dix-Ring 57 </v>
          </cell>
          <cell r="C47" t="str">
            <v>01219</v>
          </cell>
          <cell r="D47" t="str">
            <v>Dresden</v>
          </cell>
        </row>
        <row r="48">
          <cell r="A48" t="str">
            <v>Sporthalle 135. Grundschule</v>
          </cell>
          <cell r="B48" t="str">
            <v xml:space="preserve">Amalie-Dietrich-Platz 10 </v>
          </cell>
          <cell r="C48" t="str">
            <v>01169</v>
          </cell>
          <cell r="D48" t="str">
            <v>Dresden</v>
          </cell>
        </row>
        <row r="49">
          <cell r="A49" t="str">
            <v>Sporthalle 138. Oberschule</v>
          </cell>
          <cell r="B49" t="str">
            <v xml:space="preserve">Omsewitzer Ring 2 </v>
          </cell>
          <cell r="C49" t="str">
            <v>01169</v>
          </cell>
          <cell r="D49" t="str">
            <v>Dresden</v>
          </cell>
        </row>
        <row r="50">
          <cell r="A50" t="str">
            <v>Sporthalle 139. Grundschule</v>
          </cell>
          <cell r="B50" t="str">
            <v xml:space="preserve">Omsewitzer Ring 4 </v>
          </cell>
          <cell r="C50" t="str">
            <v>01169</v>
          </cell>
          <cell r="D50" t="str">
            <v>Dresden</v>
          </cell>
        </row>
        <row r="51">
          <cell r="A51" t="str">
            <v>Sporthalle 14. Grundschule und "Robinsonschule"</v>
          </cell>
          <cell r="B51" t="str">
            <v xml:space="preserve">Schweizer Straße 7 </v>
          </cell>
          <cell r="C51" t="str">
            <v>01069</v>
          </cell>
          <cell r="D51" t="str">
            <v>Dresden</v>
          </cell>
        </row>
        <row r="52">
          <cell r="A52" t="str">
            <v>Sporthalle 144. Grundschule</v>
          </cell>
          <cell r="B52" t="str">
            <v>Herbststraße 21 a</v>
          </cell>
          <cell r="C52" t="str">
            <v>01139</v>
          </cell>
          <cell r="D52" t="str">
            <v>Dresden</v>
          </cell>
        </row>
        <row r="53">
          <cell r="A53" t="str">
            <v>Sporthalle 147. Grundschule</v>
          </cell>
          <cell r="B53" t="str">
            <v>Döbelner Straße 6 b</v>
          </cell>
          <cell r="C53" t="str">
            <v>01129</v>
          </cell>
          <cell r="D53" t="str">
            <v>Dresden</v>
          </cell>
        </row>
        <row r="54">
          <cell r="A54" t="str">
            <v>Sporthalle 15. Grundschule</v>
          </cell>
          <cell r="B54" t="str">
            <v>Görlitzer Straße 8</v>
          </cell>
          <cell r="C54" t="str">
            <v>01099</v>
          </cell>
          <cell r="D54" t="str">
            <v>Dresden</v>
          </cell>
        </row>
        <row r="55">
          <cell r="A55" t="str">
            <v>Sporthalle 153. Grundschule</v>
          </cell>
          <cell r="B55" t="str">
            <v>Fröbelstraße 1</v>
          </cell>
          <cell r="C55" t="str">
            <v>01159</v>
          </cell>
          <cell r="D55" t="str">
            <v>Dresden</v>
          </cell>
        </row>
        <row r="56">
          <cell r="A56" t="str">
            <v>Sporthalle 16. Grundschule</v>
          </cell>
          <cell r="B56" t="str">
            <v xml:space="preserve">Josephinenstraße 6 </v>
          </cell>
          <cell r="C56" t="str">
            <v>01069</v>
          </cell>
          <cell r="D56" t="str">
            <v>Dresden</v>
          </cell>
        </row>
        <row r="57">
          <cell r="A57" t="str">
            <v>Sporthalle 19. Grundschule</v>
          </cell>
          <cell r="B57" t="str">
            <v xml:space="preserve">Am Jägerpark 5 </v>
          </cell>
          <cell r="C57" t="str">
            <v>01099</v>
          </cell>
          <cell r="D57" t="str">
            <v>Dresden</v>
          </cell>
        </row>
        <row r="58">
          <cell r="A58" t="str">
            <v>Sporthalle 25. Grund- und Oberschule</v>
          </cell>
          <cell r="B58" t="str">
            <v xml:space="preserve">Pohlandstraße 40 </v>
          </cell>
          <cell r="C58" t="str">
            <v>01309</v>
          </cell>
          <cell r="D58" t="str">
            <v>Dresden</v>
          </cell>
        </row>
        <row r="59">
          <cell r="A59" t="str">
            <v>Sporthalle 26. Grundschule</v>
          </cell>
          <cell r="B59" t="str">
            <v xml:space="preserve">Osterbergstraße 22 </v>
          </cell>
          <cell r="C59" t="str">
            <v>01127</v>
          </cell>
          <cell r="D59" t="str">
            <v>Dresden</v>
          </cell>
        </row>
        <row r="60">
          <cell r="A60" t="str">
            <v>Sporthalle 30. Grundschule</v>
          </cell>
          <cell r="B60" t="str">
            <v xml:space="preserve">Hechtstraße 55 </v>
          </cell>
          <cell r="C60" t="str">
            <v>01097</v>
          </cell>
          <cell r="D60" t="str">
            <v>Dresden</v>
          </cell>
        </row>
        <row r="61">
          <cell r="A61" t="str">
            <v>Sporthalle 30. Oberschule</v>
          </cell>
          <cell r="B61" t="str">
            <v xml:space="preserve">Unterer Kreuzweg 4 </v>
          </cell>
          <cell r="C61" t="str">
            <v>01097</v>
          </cell>
          <cell r="D61" t="str">
            <v>Dresden</v>
          </cell>
        </row>
        <row r="62">
          <cell r="A62" t="str">
            <v>Sporthalle 32. Grundschule</v>
          </cell>
          <cell r="B62" t="str">
            <v xml:space="preserve">Hofmannstraße 34 </v>
          </cell>
          <cell r="C62" t="str">
            <v>01277</v>
          </cell>
          <cell r="D62" t="str">
            <v>Dresden</v>
          </cell>
        </row>
        <row r="63">
          <cell r="A63" t="str">
            <v>Sporthalle 32. Oberschule</v>
          </cell>
          <cell r="B63" t="str">
            <v xml:space="preserve">Schilfweg 3 </v>
          </cell>
          <cell r="C63" t="str">
            <v>01237</v>
          </cell>
          <cell r="D63" t="str">
            <v>Dresden</v>
          </cell>
        </row>
        <row r="64">
          <cell r="A64" t="str">
            <v>Sporthalle 33. Grundschule</v>
          </cell>
          <cell r="B64" t="str">
            <v xml:space="preserve">Marienberger Straße 7 </v>
          </cell>
          <cell r="C64" t="str">
            <v>01279</v>
          </cell>
          <cell r="D64" t="str">
            <v>Dresden</v>
          </cell>
        </row>
        <row r="65">
          <cell r="A65" t="str">
            <v>Sporthalle 35. Grundschule</v>
          </cell>
          <cell r="B65" t="str">
            <v xml:space="preserve">Bünaustraße 12 </v>
          </cell>
          <cell r="C65" t="str">
            <v>01159</v>
          </cell>
          <cell r="D65" t="str">
            <v>Dresden</v>
          </cell>
        </row>
        <row r="66">
          <cell r="A66" t="str">
            <v>Sporthalle 35. Oberschule</v>
          </cell>
          <cell r="B66" t="str">
            <v xml:space="preserve">Clara-Zetkin-Straße 20 </v>
          </cell>
          <cell r="C66" t="str">
            <v>01159</v>
          </cell>
          <cell r="D66" t="str">
            <v>Dresden</v>
          </cell>
        </row>
        <row r="67">
          <cell r="A67" t="str">
            <v>Sporthalle 36. Oberschule/ 37. Grundschule</v>
          </cell>
          <cell r="B67" t="str">
            <v xml:space="preserve">Emil-Ueberall-Straße 34 </v>
          </cell>
          <cell r="C67" t="str">
            <v>01159</v>
          </cell>
          <cell r="D67" t="str">
            <v>Dresden</v>
          </cell>
        </row>
        <row r="68">
          <cell r="A68" t="str">
            <v>Sporthalle 39. Grundschule</v>
          </cell>
          <cell r="B68" t="str">
            <v xml:space="preserve">Schleiermacherstraße 8 </v>
          </cell>
          <cell r="C68" t="str">
            <v>01187</v>
          </cell>
          <cell r="D68" t="str">
            <v>Dresden</v>
          </cell>
        </row>
        <row r="69">
          <cell r="A69" t="str">
            <v>Sporthalle 4. Grundschule</v>
          </cell>
          <cell r="B69" t="str">
            <v xml:space="preserve">Löwenstraße 2 </v>
          </cell>
          <cell r="C69" t="str">
            <v>01099</v>
          </cell>
          <cell r="D69" t="str">
            <v>Dresden</v>
          </cell>
        </row>
        <row r="70">
          <cell r="A70" t="str">
            <v>Sporthalle 41. Grundschule</v>
          </cell>
          <cell r="B70" t="str">
            <v xml:space="preserve">Hauptmannstraße 15 </v>
          </cell>
          <cell r="C70" t="str">
            <v>01139</v>
          </cell>
          <cell r="D70" t="str">
            <v>Dresden</v>
          </cell>
        </row>
        <row r="71">
          <cell r="A71" t="str">
            <v>Sporthalle 43. Grundschule</v>
          </cell>
          <cell r="B71" t="str">
            <v xml:space="preserve">Riegelplatz 2 </v>
          </cell>
          <cell r="C71" t="str">
            <v>01139</v>
          </cell>
          <cell r="D71" t="str">
            <v>Dresden</v>
          </cell>
        </row>
        <row r="72">
          <cell r="A72" t="str">
            <v>Sporthalle 44. Grundschule</v>
          </cell>
          <cell r="B72" t="str">
            <v xml:space="preserve">Salbachstraße 10 </v>
          </cell>
          <cell r="C72" t="str">
            <v>01279</v>
          </cell>
          <cell r="D72" t="str">
            <v>Dresden</v>
          </cell>
        </row>
        <row r="73">
          <cell r="A73" t="str">
            <v>Sporthalle 46. Oberschule</v>
          </cell>
          <cell r="B73" t="str">
            <v xml:space="preserve">Bernhardstraße 18 </v>
          </cell>
          <cell r="C73" t="str">
            <v>01069</v>
          </cell>
          <cell r="D73" t="str">
            <v>Dresden</v>
          </cell>
        </row>
        <row r="74">
          <cell r="A74" t="str">
            <v>Sporthalle 47. Grundschule</v>
          </cell>
          <cell r="B74" t="str">
            <v xml:space="preserve">Mockritzer Straße 19 </v>
          </cell>
          <cell r="C74" t="str">
            <v>01219</v>
          </cell>
          <cell r="D74" t="str">
            <v>Dresden</v>
          </cell>
        </row>
        <row r="75">
          <cell r="A75" t="str">
            <v>Sporthalle 48. Grundschule</v>
          </cell>
          <cell r="B75" t="str">
            <v xml:space="preserve">Seminarstraße 11 </v>
          </cell>
          <cell r="C75" t="str">
            <v>01067</v>
          </cell>
          <cell r="D75" t="str">
            <v>Dresden</v>
          </cell>
        </row>
        <row r="76">
          <cell r="A76" t="str">
            <v>Sporthalle 49. Grundschule</v>
          </cell>
          <cell r="B76" t="str">
            <v xml:space="preserve">Bernhardstraße 80 </v>
          </cell>
          <cell r="C76" t="str">
            <v>01187</v>
          </cell>
          <cell r="D76" t="str">
            <v>Dresden</v>
          </cell>
        </row>
        <row r="77">
          <cell r="A77" t="str">
            <v>Sporthalle 50. Grundschule</v>
          </cell>
          <cell r="B77" t="str">
            <v xml:space="preserve">Dörnichtweg 54 </v>
          </cell>
          <cell r="C77" t="str">
            <v>01109</v>
          </cell>
          <cell r="D77" t="str">
            <v>Dresden</v>
          </cell>
        </row>
        <row r="78">
          <cell r="A78" t="str">
            <v>Sporthalle 51. Grundschule</v>
          </cell>
          <cell r="B78" t="str">
            <v xml:space="preserve">Rosa-Menzer-Straße 24 </v>
          </cell>
          <cell r="C78" t="str">
            <v>01309</v>
          </cell>
          <cell r="D78" t="str">
            <v>Dresden</v>
          </cell>
        </row>
        <row r="79">
          <cell r="A79" t="str">
            <v>Sporthalle 55. Oberschule</v>
          </cell>
          <cell r="B79" t="str">
            <v xml:space="preserve">Nöthnitzer Straße 6 </v>
          </cell>
          <cell r="C79" t="str">
            <v>01187</v>
          </cell>
          <cell r="D79" t="str">
            <v>Dresden</v>
          </cell>
        </row>
        <row r="80">
          <cell r="A80" t="str">
            <v>Sporthalle 56. Grundschule</v>
          </cell>
          <cell r="B80" t="str">
            <v xml:space="preserve">Böttgerstraße 11 </v>
          </cell>
          <cell r="C80" t="str">
            <v>01129</v>
          </cell>
          <cell r="D80" t="str">
            <v>Dresden</v>
          </cell>
        </row>
        <row r="81">
          <cell r="A81" t="str">
            <v>Sporthalle 56. Oberschule</v>
          </cell>
          <cell r="B81" t="str">
            <v xml:space="preserve">Aachener Straße 10 </v>
          </cell>
          <cell r="C81" t="str">
            <v>01129</v>
          </cell>
          <cell r="D81" t="str">
            <v>Dresden</v>
          </cell>
        </row>
        <row r="82">
          <cell r="A82" t="str">
            <v>Sporthalle 59. Grundschule</v>
          </cell>
          <cell r="B82" t="str">
            <v xml:space="preserve">Kurparkstraße 12 </v>
          </cell>
          <cell r="C82" t="str">
            <v>01324</v>
          </cell>
          <cell r="D82" t="str">
            <v>Dresden</v>
          </cell>
        </row>
        <row r="83">
          <cell r="A83" t="str">
            <v>Sporthalle 6. Grundschule</v>
          </cell>
          <cell r="B83" t="str">
            <v xml:space="preserve">Fetscherstraße 2 </v>
          </cell>
          <cell r="C83" t="str">
            <v>01307</v>
          </cell>
          <cell r="D83" t="str">
            <v>Dresden</v>
          </cell>
        </row>
        <row r="84">
          <cell r="A84" t="str">
            <v>Sporthalle 61. Grundschule</v>
          </cell>
          <cell r="B84" t="str">
            <v>Hutbergstraße 2</v>
          </cell>
          <cell r="C84" t="str">
            <v>01326</v>
          </cell>
          <cell r="D84" t="str">
            <v>Dresden</v>
          </cell>
        </row>
        <row r="85">
          <cell r="A85" t="str">
            <v>Sporthalle 62. Grundschule</v>
          </cell>
          <cell r="B85" t="str">
            <v xml:space="preserve">Pillnitzer Landstraße 38 </v>
          </cell>
          <cell r="C85" t="str">
            <v>01326</v>
          </cell>
          <cell r="D85" t="str">
            <v>Dresden</v>
          </cell>
        </row>
        <row r="86">
          <cell r="A86" t="str">
            <v>Sporthalle 62. Oberschule</v>
          </cell>
          <cell r="B86" t="str">
            <v xml:space="preserve">Fidelio-F.-Finke-Straße 15 </v>
          </cell>
          <cell r="C86" t="str">
            <v>01326</v>
          </cell>
          <cell r="D86" t="str">
            <v>Dresden</v>
          </cell>
        </row>
        <row r="87">
          <cell r="A87" t="str">
            <v>Sporthalle 63. Grundschule</v>
          </cell>
          <cell r="B87" t="str">
            <v xml:space="preserve">Wägnerstraße 24 </v>
          </cell>
          <cell r="C87" t="str">
            <v>01309</v>
          </cell>
          <cell r="D87" t="str">
            <v>Dresden</v>
          </cell>
        </row>
        <row r="88">
          <cell r="A88" t="str">
            <v>Sporthalle 64. Oberschule</v>
          </cell>
          <cell r="B88" t="str">
            <v xml:space="preserve">Linzer Straße 1 </v>
          </cell>
          <cell r="C88" t="str">
            <v>01279</v>
          </cell>
          <cell r="D88" t="str">
            <v>Dresden</v>
          </cell>
        </row>
        <row r="89">
          <cell r="A89" t="str">
            <v>Sporthalle 65. Grundschule</v>
          </cell>
          <cell r="B89" t="str">
            <v xml:space="preserve">Zschierener Straße 5 </v>
          </cell>
          <cell r="C89" t="str">
            <v>01259</v>
          </cell>
          <cell r="D89" t="str">
            <v>Dresden</v>
          </cell>
        </row>
        <row r="90">
          <cell r="A90" t="str">
            <v>Sporthalle 66. Oberschule</v>
          </cell>
          <cell r="B90" t="str">
            <v xml:space="preserve">Dieselstraße 55 </v>
          </cell>
          <cell r="C90" t="str">
            <v>01257</v>
          </cell>
          <cell r="D90" t="str">
            <v>Dresden</v>
          </cell>
        </row>
        <row r="91">
          <cell r="A91" t="str">
            <v>Sporthalle 68. Grundschule</v>
          </cell>
          <cell r="B91" t="str">
            <v xml:space="preserve">Heiligenbornstraße 15 </v>
          </cell>
          <cell r="C91" t="str">
            <v>01219</v>
          </cell>
          <cell r="D91" t="str">
            <v>Dresden</v>
          </cell>
        </row>
        <row r="92">
          <cell r="A92" t="str">
            <v>Sporthalle 70. Grundschule</v>
          </cell>
          <cell r="B92" t="str">
            <v xml:space="preserve">Südhöhe 36 </v>
          </cell>
          <cell r="C92" t="str">
            <v>01217</v>
          </cell>
          <cell r="D92" t="str">
            <v>Dresden</v>
          </cell>
        </row>
        <row r="93">
          <cell r="A93" t="str">
            <v>Sporthalle 71. Grundschule</v>
          </cell>
          <cell r="B93" t="str">
            <v xml:space="preserve">Franzweg 4 </v>
          </cell>
          <cell r="C93" t="str">
            <v>01217</v>
          </cell>
          <cell r="D93" t="str">
            <v>Dresden</v>
          </cell>
        </row>
        <row r="94">
          <cell r="A94" t="str">
            <v>Sporthalle 74. Grundschule Gompitz</v>
          </cell>
          <cell r="B94" t="str">
            <v xml:space="preserve">Ockerwitzer Allee 128 </v>
          </cell>
          <cell r="C94" t="str">
            <v>01156</v>
          </cell>
          <cell r="D94" t="str">
            <v>Dresden</v>
          </cell>
        </row>
        <row r="95">
          <cell r="A95" t="str">
            <v>Sporthalle 75. Grundschule</v>
          </cell>
          <cell r="B95" t="str">
            <v xml:space="preserve">Warthaer Straße 60 </v>
          </cell>
          <cell r="C95" t="str">
            <v>01157</v>
          </cell>
          <cell r="D95" t="str">
            <v>Dresden</v>
          </cell>
        </row>
        <row r="96">
          <cell r="A96" t="str">
            <v>Sporthalle 76. Grundschule</v>
          </cell>
          <cell r="B96" t="str">
            <v>Am Lehmberg 28 a</v>
          </cell>
          <cell r="C96" t="str">
            <v>01157</v>
          </cell>
          <cell r="D96" t="str">
            <v>Dresden</v>
          </cell>
        </row>
        <row r="97">
          <cell r="A97" t="str">
            <v>Sporthalle 76. Oberschule</v>
          </cell>
          <cell r="B97" t="str">
            <v xml:space="preserve">Merbitzer Straße 9 </v>
          </cell>
          <cell r="C97" t="str">
            <v>01157</v>
          </cell>
          <cell r="D97" t="str">
            <v>Dresden</v>
          </cell>
        </row>
        <row r="98">
          <cell r="A98" t="str">
            <v>Sporthalle 77. Grundschule</v>
          </cell>
          <cell r="B98" t="str">
            <v xml:space="preserve">Am Urnenfeld 27 </v>
          </cell>
          <cell r="C98" t="str">
            <v>01157</v>
          </cell>
          <cell r="D98" t="str">
            <v>Dresden</v>
          </cell>
        </row>
        <row r="99">
          <cell r="A99" t="str">
            <v>Sporthalle 8. Grundschule</v>
          </cell>
          <cell r="B99" t="str">
            <v xml:space="preserve">Konkordienstraße 12 </v>
          </cell>
          <cell r="C99" t="str">
            <v>01127</v>
          </cell>
          <cell r="D99" t="str">
            <v>Dresden</v>
          </cell>
        </row>
        <row r="100">
          <cell r="A100" t="str">
            <v>Sporthalle 80. Grundschule</v>
          </cell>
          <cell r="B100" t="str">
            <v xml:space="preserve">Oskar-Seyffert-Straße 3 </v>
          </cell>
          <cell r="C100" t="str">
            <v>01189</v>
          </cell>
          <cell r="D100" t="str">
            <v>Dresden</v>
          </cell>
        </row>
        <row r="101">
          <cell r="A101" t="str">
            <v>Sporthalle 81. Grundschule</v>
          </cell>
          <cell r="B101" t="str">
            <v xml:space="preserve">Robert-Weber-Straße 5 </v>
          </cell>
          <cell r="C101" t="str">
            <v>01187</v>
          </cell>
          <cell r="D101" t="str">
            <v>Dresden</v>
          </cell>
        </row>
        <row r="102">
          <cell r="A102" t="str">
            <v>Sporthalle 82. Grund- und Oberschule</v>
          </cell>
          <cell r="B102" t="str">
            <v xml:space="preserve">Gertrud-Caspari-Straße 9 </v>
          </cell>
          <cell r="C102" t="str">
            <v>01109</v>
          </cell>
          <cell r="D102" t="str">
            <v>Dresden</v>
          </cell>
        </row>
        <row r="103">
          <cell r="A103" t="str">
            <v>Sporthalle 84. Grundschule</v>
          </cell>
          <cell r="B103" t="str">
            <v xml:space="preserve">Heinrich-Tessenow-Weg 28 </v>
          </cell>
          <cell r="C103" t="str">
            <v>01109</v>
          </cell>
          <cell r="D103" t="str">
            <v>Dresden</v>
          </cell>
        </row>
        <row r="104">
          <cell r="A104" t="str">
            <v>Sporthalle 85. Grundschule</v>
          </cell>
          <cell r="B104" t="str">
            <v xml:space="preserve">Radeburger Straße 168 </v>
          </cell>
          <cell r="C104" t="str">
            <v>01109</v>
          </cell>
          <cell r="D104" t="str">
            <v>Dresden</v>
          </cell>
        </row>
        <row r="105">
          <cell r="A105" t="str">
            <v>Sporthalle 88. Grund- und Oberschule</v>
          </cell>
          <cell r="B105" t="str">
            <v xml:space="preserve">Dresdner Straße 50 </v>
          </cell>
          <cell r="C105" t="str">
            <v>01326</v>
          </cell>
          <cell r="D105" t="str">
            <v>Dresden</v>
          </cell>
        </row>
        <row r="106">
          <cell r="A106" t="str">
            <v>Sporthalle 89. Grundschule</v>
          </cell>
          <cell r="B106" t="str">
            <v xml:space="preserve">Sosaer Straße 10 </v>
          </cell>
          <cell r="C106" t="str">
            <v>01257</v>
          </cell>
          <cell r="D106" t="str">
            <v>Dresden</v>
          </cell>
        </row>
        <row r="107">
          <cell r="A107" t="str">
            <v>Sporthalle 9. Oberschule</v>
          </cell>
          <cell r="B107" t="str">
            <v xml:space="preserve">Lommatzscher Straße 121 </v>
          </cell>
          <cell r="C107" t="str">
            <v>01139</v>
          </cell>
          <cell r="D107" t="str">
            <v>Dresden</v>
          </cell>
        </row>
        <row r="108">
          <cell r="A108" t="str">
            <v>Sporthalle 90. Grundschule</v>
          </cell>
          <cell r="B108" t="str">
            <v xml:space="preserve">Kleinlugaer Straße 25 </v>
          </cell>
          <cell r="C108" t="str">
            <v>01259</v>
          </cell>
          <cell r="D108" t="str">
            <v>Dresden</v>
          </cell>
        </row>
        <row r="109">
          <cell r="A109" t="str">
            <v>Sporthalle 91. Grundschule</v>
          </cell>
          <cell r="B109" t="str">
            <v xml:space="preserve">Bernard-Shaw-Straße 11 </v>
          </cell>
          <cell r="C109" t="str">
            <v>01259</v>
          </cell>
          <cell r="D109" t="str">
            <v>Dresden</v>
          </cell>
        </row>
        <row r="110">
          <cell r="A110" t="str">
            <v>Sporthalle 92. Grundschule</v>
          </cell>
          <cell r="B110" t="str">
            <v xml:space="preserve">Großzschachwitzer Straße 29 </v>
          </cell>
          <cell r="C110" t="str">
            <v>01259</v>
          </cell>
          <cell r="D110" t="str">
            <v>Dresden</v>
          </cell>
        </row>
        <row r="111">
          <cell r="A111" t="str">
            <v>Sporthalle 93. Grundschule</v>
          </cell>
          <cell r="B111" t="str">
            <v>Dobritzer Weg 1</v>
          </cell>
          <cell r="C111" t="str">
            <v>01237</v>
          </cell>
          <cell r="D111" t="str">
            <v>Dresden</v>
          </cell>
        </row>
        <row r="112">
          <cell r="A112" t="str">
            <v>Sporthalle 95. Grundschule</v>
          </cell>
          <cell r="B112" t="str">
            <v xml:space="preserve">Donathstraße 10 </v>
          </cell>
          <cell r="C112" t="str">
            <v>01279</v>
          </cell>
          <cell r="D112" t="str">
            <v>Dresden</v>
          </cell>
        </row>
        <row r="113">
          <cell r="A113" t="str">
            <v>Sporthalle 96. Grundschule</v>
          </cell>
          <cell r="B113" t="str">
            <v xml:space="preserve">Liebstädter Straße 37 </v>
          </cell>
          <cell r="C113" t="str">
            <v>01277</v>
          </cell>
          <cell r="D113" t="str">
            <v>Dresden</v>
          </cell>
        </row>
        <row r="114">
          <cell r="A114" t="str">
            <v>Sporthalle Andreas-Schubert-Straße</v>
          </cell>
          <cell r="B114" t="str">
            <v xml:space="preserve">Andreas-Schubert-Straße 41 </v>
          </cell>
          <cell r="C114" t="str">
            <v>01069</v>
          </cell>
          <cell r="D114" t="str">
            <v>Dresden</v>
          </cell>
        </row>
        <row r="115">
          <cell r="A115" t="str">
            <v>Sporthalle AST 36. Oberschule</v>
          </cell>
          <cell r="B115" t="str">
            <v>Dahlienweg 19</v>
          </cell>
          <cell r="C115" t="str">
            <v>01159</v>
          </cell>
          <cell r="D115" t="str">
            <v>Dresden</v>
          </cell>
        </row>
        <row r="116">
          <cell r="A116" t="str">
            <v>Sporthalle AST BSZ für Wirtschaft "Prof. Dr.Zeigner"</v>
          </cell>
          <cell r="B116" t="str">
            <v>Bodenbacher Straße 154 a</v>
          </cell>
          <cell r="C116" t="str">
            <v>01277</v>
          </cell>
          <cell r="D116" t="str">
            <v>Dresden</v>
          </cell>
        </row>
        <row r="117">
          <cell r="A117" t="str">
            <v>Sporthalle AST des BSZ für Agrarwirtschaft und Ernährung</v>
          </cell>
          <cell r="B117" t="str">
            <v xml:space="preserve">Altroßthal 1 </v>
          </cell>
          <cell r="C117" t="str">
            <v>01169</v>
          </cell>
          <cell r="D117" t="str">
            <v>Dresden</v>
          </cell>
        </row>
        <row r="118">
          <cell r="A118" t="str">
            <v>Sporthalle AST des BSZ für Dienstleistung und Gestaltung</v>
          </cell>
          <cell r="B118" t="str">
            <v xml:space="preserve">Höckendorfer Weg 2 </v>
          </cell>
          <cell r="C118" t="str">
            <v>01189</v>
          </cell>
          <cell r="D118" t="str">
            <v>Dresden</v>
          </cell>
        </row>
        <row r="119">
          <cell r="A119" t="str">
            <v>Sporthalle August-Bebel-Straße</v>
          </cell>
          <cell r="B119" t="str">
            <v>August-Bebel-Straße 18</v>
          </cell>
          <cell r="C119" t="str">
            <v>01219</v>
          </cell>
          <cell r="D119" t="str">
            <v>Dresden</v>
          </cell>
        </row>
        <row r="120">
          <cell r="A120" t="str">
            <v>Sporthalle Bertolt-Brecht-Gymnasium</v>
          </cell>
          <cell r="B120" t="str">
            <v xml:space="preserve">Thomaestraße 60 </v>
          </cell>
          <cell r="C120" t="str">
            <v>01307</v>
          </cell>
          <cell r="D120" t="str">
            <v>Dresden</v>
          </cell>
        </row>
        <row r="121">
          <cell r="A121" t="str">
            <v>Sporthalle Berufsförderungswerk</v>
          </cell>
          <cell r="B121" t="str">
            <v xml:space="preserve">Hellerhofstraße 35 </v>
          </cell>
          <cell r="C121" t="str">
            <v>01129</v>
          </cell>
          <cell r="D121" t="str">
            <v>Dresden</v>
          </cell>
        </row>
        <row r="122">
          <cell r="A122" t="str">
            <v>Sporthalle BIP Kreativitätsschule</v>
          </cell>
          <cell r="B122" t="str">
            <v xml:space="preserve">Tiergartenstraße 18 </v>
          </cell>
          <cell r="C122" t="str">
            <v>01219</v>
          </cell>
          <cell r="D122" t="str">
            <v>Dresden</v>
          </cell>
        </row>
        <row r="123">
          <cell r="A123" t="str">
            <v>Sporthalle Boxberger Straße</v>
          </cell>
          <cell r="B123" t="str">
            <v xml:space="preserve">Boxberger Straße 1 </v>
          </cell>
          <cell r="C123" t="str">
            <v>01239</v>
          </cell>
          <cell r="D123" t="str">
            <v>Dresden</v>
          </cell>
        </row>
        <row r="124">
          <cell r="A124" t="str">
            <v>Sporthalle BSZ für Agrarwirtschaft und Ernährung</v>
          </cell>
          <cell r="B124" t="str">
            <v xml:space="preserve">Canalettostraße 8 </v>
          </cell>
          <cell r="C124" t="str">
            <v>01307</v>
          </cell>
          <cell r="D124" t="str">
            <v>Dresden</v>
          </cell>
        </row>
        <row r="125">
          <cell r="A125" t="str">
            <v>Sporthalle BSZ für Bau und Technik</v>
          </cell>
          <cell r="B125" t="str">
            <v xml:space="preserve">Güntzstraße 3 </v>
          </cell>
          <cell r="C125" t="str">
            <v>01069</v>
          </cell>
          <cell r="D125" t="str">
            <v>Dresden</v>
          </cell>
        </row>
        <row r="126">
          <cell r="A126" t="str">
            <v>Sporthalle BSZ für Dienstleistung und Gestaltung</v>
          </cell>
          <cell r="B126" t="str">
            <v xml:space="preserve">Chemnitzer Straße 83 </v>
          </cell>
          <cell r="C126" t="str">
            <v>01187</v>
          </cell>
          <cell r="D126" t="str">
            <v>Dresden</v>
          </cell>
        </row>
        <row r="127">
          <cell r="A127" t="str">
            <v>Sporthalle BSZ für Elektrotechnik</v>
          </cell>
          <cell r="B127" t="str">
            <v xml:space="preserve">Strehlener Platz 2 </v>
          </cell>
          <cell r="C127" t="str">
            <v>01219</v>
          </cell>
          <cell r="D127" t="str">
            <v>Dresden</v>
          </cell>
        </row>
        <row r="128">
          <cell r="A128" t="str">
            <v>Sporthalle BSZ für Gastgewerbe "Ernst Lößnitzer"</v>
          </cell>
          <cell r="B128" t="str">
            <v xml:space="preserve">Wachsbleichstraße 6 </v>
          </cell>
          <cell r="C128" t="str">
            <v>01067</v>
          </cell>
          <cell r="D128" t="str">
            <v>Dresden</v>
          </cell>
        </row>
        <row r="129">
          <cell r="A129" t="str">
            <v>Sporthalle BSZ für Technik "Gustav Anton Zeuner"</v>
          </cell>
          <cell r="B129" t="str">
            <v xml:space="preserve">Gerokstraße 22 </v>
          </cell>
          <cell r="C129" t="str">
            <v>01307</v>
          </cell>
          <cell r="D129" t="str">
            <v>Dresden</v>
          </cell>
        </row>
        <row r="130">
          <cell r="A130" t="str">
            <v>Sporthalle BSZ für Wirtschaft "Franz Ludwig Gehe"</v>
          </cell>
          <cell r="B130" t="str">
            <v xml:space="preserve">Berthelsdorfer Weg 2 </v>
          </cell>
          <cell r="C130" t="str">
            <v>01279</v>
          </cell>
          <cell r="D130" t="str">
            <v>Dresden</v>
          </cell>
        </row>
        <row r="131">
          <cell r="A131" t="str">
            <v>Sporthalle BSZ für Wirtschaft "Prof. Dr.Zeigner"</v>
          </cell>
          <cell r="B131" t="str">
            <v xml:space="preserve">Melanchthonstraße 9 </v>
          </cell>
          <cell r="C131" t="str">
            <v>01099</v>
          </cell>
          <cell r="D131" t="str">
            <v>Dresden</v>
          </cell>
        </row>
        <row r="132">
          <cell r="A132" t="str">
            <v>Sporthalle BSZ Gesundheit und Sozialwesen</v>
          </cell>
          <cell r="B132" t="str">
            <v>Döbelner Straße 6 a</v>
          </cell>
          <cell r="C132" t="str">
            <v>01129</v>
          </cell>
          <cell r="D132" t="str">
            <v>Dresden</v>
          </cell>
        </row>
        <row r="133">
          <cell r="A133" t="str">
            <v xml:space="preserve">Sporthalle Christliche Schule Dresden </v>
          </cell>
          <cell r="B133" t="str">
            <v xml:space="preserve">Rathener Straße 78 </v>
          </cell>
          <cell r="C133" t="str">
            <v>01259</v>
          </cell>
          <cell r="D133" t="str">
            <v>Dresden</v>
          </cell>
        </row>
        <row r="134">
          <cell r="A134" t="str">
            <v>Sporthalle Dinglingerschule</v>
          </cell>
          <cell r="B134" t="str">
            <v xml:space="preserve">Dinglingerstraße 4 </v>
          </cell>
          <cell r="C134" t="str">
            <v>01307</v>
          </cell>
          <cell r="D134" t="str">
            <v>Dresden</v>
          </cell>
        </row>
        <row r="135">
          <cell r="A135" t="str">
            <v>Sporthalle Dresdner Sportclub 1898 e.V.</v>
          </cell>
          <cell r="B135" t="str">
            <v xml:space="preserve">Magdeburger Straße 12 </v>
          </cell>
          <cell r="C135" t="str">
            <v>01067</v>
          </cell>
          <cell r="D135" t="str">
            <v>Dresden</v>
          </cell>
        </row>
        <row r="136">
          <cell r="A136" t="str">
            <v>Sporthalle ehem. 141. Mittelschule</v>
          </cell>
          <cell r="B136" t="str">
            <v xml:space="preserve">Ginsterstraße 1 </v>
          </cell>
          <cell r="C136" t="str">
            <v>01169</v>
          </cell>
          <cell r="D136" t="str">
            <v>Dresden</v>
          </cell>
        </row>
        <row r="137">
          <cell r="A137" t="str">
            <v>Sporthalle ehem. 72. Oberschule</v>
          </cell>
          <cell r="B137" t="str">
            <v xml:space="preserve">Kleinnaundorfer Straße 6 </v>
          </cell>
          <cell r="C137" t="str">
            <v>01189</v>
          </cell>
          <cell r="D137" t="str">
            <v>Dresden</v>
          </cell>
        </row>
        <row r="138">
          <cell r="A138" t="str">
            <v>Sporthalle ehem. 79. Mittelschule</v>
          </cell>
          <cell r="B138" t="str">
            <v xml:space="preserve">Urnenstraße 22 </v>
          </cell>
          <cell r="C138" t="str">
            <v>01257</v>
          </cell>
          <cell r="D138" t="str">
            <v>Dresden</v>
          </cell>
        </row>
        <row r="139">
          <cell r="A139" t="str">
            <v>Sporthalle ehem. 86. Mittelschule</v>
          </cell>
          <cell r="B139" t="str">
            <v xml:space="preserve">Alexander-Herzen-Straße 64 </v>
          </cell>
          <cell r="C139" t="str">
            <v>01109</v>
          </cell>
          <cell r="D139" t="str">
            <v>Dresden</v>
          </cell>
        </row>
        <row r="140">
          <cell r="A140" t="str">
            <v>Sporthalle ehem. 87. Grundschule</v>
          </cell>
          <cell r="B140" t="str">
            <v xml:space="preserve">Plantagenweg 3 </v>
          </cell>
          <cell r="C140" t="str">
            <v>01326</v>
          </cell>
          <cell r="D140" t="str">
            <v>Dresden</v>
          </cell>
        </row>
        <row r="141">
          <cell r="A141" t="str">
            <v>Sporthalle ehem. Grundschule Schullwitz</v>
          </cell>
          <cell r="B141" t="str">
            <v xml:space="preserve">Bühlauer Straße 25 </v>
          </cell>
          <cell r="C141" t="str">
            <v>01328</v>
          </cell>
          <cell r="D141" t="str">
            <v>Dresden</v>
          </cell>
        </row>
        <row r="142">
          <cell r="A142" t="str">
            <v>Sporthalle ehem. Schule zur Lernförderung</v>
          </cell>
          <cell r="B142" t="str">
            <v xml:space="preserve">Luboldtstraße 15 </v>
          </cell>
          <cell r="C142" t="str">
            <v>01324</v>
          </cell>
          <cell r="D142" t="str">
            <v>Dresden</v>
          </cell>
        </row>
        <row r="143">
          <cell r="A143" t="str">
            <v>Sporthalle Emerich-Ambros-Ufer</v>
          </cell>
          <cell r="B143" t="str">
            <v xml:space="preserve">Emerich-Ambros-Ufer 74 </v>
          </cell>
          <cell r="C143" t="str">
            <v>01159</v>
          </cell>
          <cell r="D143" t="str">
            <v>Dresden</v>
          </cell>
        </row>
        <row r="144">
          <cell r="A144" t="str">
            <v>Sporthalle Förderzentrum "Am Leutewitzer Park"</v>
          </cell>
          <cell r="B144" t="str">
            <v xml:space="preserve">Gottfried-Keller-Straße 40 </v>
          </cell>
          <cell r="C144" t="str">
            <v>01157</v>
          </cell>
          <cell r="D144" t="str">
            <v>Dresden</v>
          </cell>
        </row>
        <row r="145">
          <cell r="A145" t="str">
            <v>Sporthalle Förderzentrum für Körperbehinderte/Sprache</v>
          </cell>
          <cell r="B145" t="str">
            <v xml:space="preserve">Fischhausstraße 12 </v>
          </cell>
          <cell r="C145" t="str">
            <v>01099</v>
          </cell>
          <cell r="D145" t="str">
            <v>Dresden</v>
          </cell>
        </row>
        <row r="146">
          <cell r="A146" t="str">
            <v>Sporthalle Forsythienstraße (ehem. 142.GS)</v>
          </cell>
          <cell r="B146" t="str">
            <v xml:space="preserve">Forsythienstraße 24 </v>
          </cell>
          <cell r="C146" t="str">
            <v>01169</v>
          </cell>
          <cell r="D146" t="str">
            <v>Dresden</v>
          </cell>
        </row>
        <row r="147">
          <cell r="A147" t="str">
            <v>Sporthalle Freie Evangelische Schule Dresden</v>
          </cell>
          <cell r="B147" t="str">
            <v xml:space="preserve">Hausdorfer Straße 4 </v>
          </cell>
          <cell r="C147" t="str">
            <v>01277</v>
          </cell>
          <cell r="D147" t="str">
            <v>Dresden</v>
          </cell>
        </row>
        <row r="148">
          <cell r="A148" t="str">
            <v xml:space="preserve">Sporthalle Gerhard Grafe </v>
          </cell>
          <cell r="B148" t="str">
            <v>Weixdorfer Rathausplatz 2 a</v>
          </cell>
          <cell r="C148" t="str">
            <v>01108</v>
          </cell>
          <cell r="D148" t="str">
            <v>Dresden</v>
          </cell>
        </row>
        <row r="149">
          <cell r="A149" t="str">
            <v>Sporthalle Ginsterstraße (ehem. 140. GS)</v>
          </cell>
          <cell r="B149" t="str">
            <v xml:space="preserve">Ginsterstraße 3 </v>
          </cell>
          <cell r="C149" t="str">
            <v>01169</v>
          </cell>
          <cell r="D149" t="str">
            <v>Dresden</v>
          </cell>
        </row>
        <row r="150">
          <cell r="A150" t="str">
            <v>Sporthalle Grundschule Cossebaude</v>
          </cell>
          <cell r="B150" t="str">
            <v xml:space="preserve">Bahnhofstraße 5 </v>
          </cell>
          <cell r="C150" t="str">
            <v>01156</v>
          </cell>
          <cell r="D150" t="str">
            <v>Dresden</v>
          </cell>
        </row>
        <row r="151">
          <cell r="A151" t="str">
            <v>Sporthalle Grundschule Naußlitz</v>
          </cell>
          <cell r="B151" t="str">
            <v xml:space="preserve">Saalhausener Straße 61 </v>
          </cell>
          <cell r="C151" t="str">
            <v>01159</v>
          </cell>
          <cell r="D151" t="str">
            <v>Dresden</v>
          </cell>
        </row>
        <row r="152">
          <cell r="A152" t="str">
            <v>Sporthalle Grundschule Schönfeld</v>
          </cell>
          <cell r="B152" t="str">
            <v>Borsbergstraße 12 a</v>
          </cell>
          <cell r="C152" t="str">
            <v>01328</v>
          </cell>
          <cell r="D152" t="str">
            <v>Dresden</v>
          </cell>
        </row>
        <row r="153">
          <cell r="A153" t="str">
            <v>Sporthalle Gymnasium Bühlau</v>
          </cell>
          <cell r="B153" t="str">
            <v xml:space="preserve">Quohrener Straße 12 </v>
          </cell>
          <cell r="C153" t="str">
            <v>01324</v>
          </cell>
          <cell r="D153" t="str">
            <v>Dresden</v>
          </cell>
        </row>
        <row r="154">
          <cell r="A154" t="str">
            <v>Sporthalle Gymnasium Bürgerwiese</v>
          </cell>
          <cell r="B154" t="str">
            <v xml:space="preserve">Parkstraße 4 </v>
          </cell>
          <cell r="C154" t="str">
            <v>01069</v>
          </cell>
          <cell r="D154" t="str">
            <v>Dresden</v>
          </cell>
        </row>
        <row r="155">
          <cell r="A155" t="str">
            <v>Sporthalle Gymnasium Cotta</v>
          </cell>
          <cell r="B155" t="str">
            <v xml:space="preserve">Cossebauder Straße 35 </v>
          </cell>
          <cell r="C155" t="str">
            <v>01157</v>
          </cell>
          <cell r="D155" t="str">
            <v>Dresden</v>
          </cell>
        </row>
        <row r="156">
          <cell r="A156" t="str">
            <v>Sporthalle Gymnasium Dreikönigschule</v>
          </cell>
          <cell r="B156" t="str">
            <v xml:space="preserve">Alaunstraße 32 </v>
          </cell>
          <cell r="C156" t="str">
            <v>01099</v>
          </cell>
          <cell r="D156" t="str">
            <v>Dresden</v>
          </cell>
        </row>
        <row r="157">
          <cell r="A157" t="str">
            <v>Sporthalle Gymnasium Klotzsche</v>
          </cell>
          <cell r="B157" t="str">
            <v xml:space="preserve">Karl-Marx-Straße 44 </v>
          </cell>
          <cell r="C157" t="str">
            <v>01109</v>
          </cell>
          <cell r="D157" t="str">
            <v>Dresden</v>
          </cell>
        </row>
        <row r="158">
          <cell r="A158" t="str">
            <v>Sporthalle Gymnasium Pieschen und 145. Oberschule</v>
          </cell>
          <cell r="B158" t="str">
            <v xml:space="preserve">Gehestraße 10 </v>
          </cell>
          <cell r="C158" t="str">
            <v>01127</v>
          </cell>
          <cell r="D158" t="str">
            <v>Dresden</v>
          </cell>
        </row>
        <row r="159">
          <cell r="A159" t="str">
            <v>Sporthalle Gymnasium Tolkewitz</v>
          </cell>
          <cell r="B159" t="str">
            <v xml:space="preserve">Kipsdorfer Straße 160 </v>
          </cell>
          <cell r="C159" t="str">
            <v>01279</v>
          </cell>
          <cell r="D159" t="str">
            <v>Dresden</v>
          </cell>
        </row>
        <row r="160">
          <cell r="A160" t="str">
            <v>Sporthalle Hans-Erlwein-Gymnasium</v>
          </cell>
          <cell r="B160" t="str">
            <v xml:space="preserve">Hepkestraße 63 </v>
          </cell>
          <cell r="C160" t="str">
            <v>01277</v>
          </cell>
          <cell r="D160" t="str">
            <v>Dresden</v>
          </cell>
        </row>
        <row r="161">
          <cell r="A161" t="str">
            <v>Sporthalle HOGA</v>
          </cell>
          <cell r="B161" t="str">
            <v xml:space="preserve">Zamenhofstraße 61 </v>
          </cell>
          <cell r="C161" t="str">
            <v>01257</v>
          </cell>
          <cell r="D161" t="str">
            <v>Dresden</v>
          </cell>
        </row>
        <row r="162">
          <cell r="A162" t="str">
            <v>Sporthalle Internationale Schule</v>
          </cell>
          <cell r="B162" t="str">
            <v xml:space="preserve">Annenstraße 9 </v>
          </cell>
          <cell r="C162" t="str">
            <v>01067</v>
          </cell>
          <cell r="D162" t="str">
            <v>Dresden</v>
          </cell>
        </row>
        <row r="163">
          <cell r="A163" t="str">
            <v>Sporthalle Julius-Ambrosius-Hülße-Gymnasium</v>
          </cell>
          <cell r="B163" t="str">
            <v xml:space="preserve">Hülßestraße 16 </v>
          </cell>
          <cell r="C163" t="str">
            <v>01237</v>
          </cell>
          <cell r="D163" t="str">
            <v>Dresden</v>
          </cell>
        </row>
        <row r="164">
          <cell r="A164" t="str">
            <v>Sporthalle Karl-Liebknecht-Straße</v>
          </cell>
          <cell r="B164" t="str">
            <v xml:space="preserve">Karl-Liebknecht-Straße 53 </v>
          </cell>
          <cell r="C164" t="str">
            <v>01109</v>
          </cell>
          <cell r="D164" t="str">
            <v>Dresden</v>
          </cell>
        </row>
        <row r="165">
          <cell r="A165" t="str">
            <v>Sporthalle Klotzsche</v>
          </cell>
          <cell r="B165" t="str">
            <v xml:space="preserve">Zum Windkanal 14 </v>
          </cell>
          <cell r="C165" t="str">
            <v>01109</v>
          </cell>
          <cell r="D165" t="str">
            <v>Dresden</v>
          </cell>
        </row>
        <row r="166">
          <cell r="A166" t="str">
            <v>Sporthalle Kreuzgymnasium Dresden</v>
          </cell>
          <cell r="B166" t="str">
            <v xml:space="preserve">Dornblüthstraße 4 </v>
          </cell>
          <cell r="C166" t="str">
            <v>01277</v>
          </cell>
          <cell r="D166" t="str">
            <v>Dresden</v>
          </cell>
        </row>
        <row r="167">
          <cell r="A167" t="str">
            <v>Sporthalle Laborschule</v>
          </cell>
          <cell r="B167" t="str">
            <v xml:space="preserve">Espenstraße 3 </v>
          </cell>
          <cell r="C167" t="str">
            <v>01169</v>
          </cell>
          <cell r="D167" t="str">
            <v>Dresden</v>
          </cell>
        </row>
        <row r="168">
          <cell r="A168" t="str">
            <v>Sporthalle Landessportbund Sachsen</v>
          </cell>
          <cell r="B168" t="str">
            <v>Marienallee 14 b</v>
          </cell>
          <cell r="C168" t="str">
            <v>01099</v>
          </cell>
          <cell r="D168" t="str">
            <v>Dresden</v>
          </cell>
        </row>
        <row r="169">
          <cell r="A169" t="str">
            <v>Sporthalle Langebrück</v>
          </cell>
          <cell r="B169" t="str">
            <v>Dresdner Straße 36 a</v>
          </cell>
          <cell r="C169" t="str">
            <v>01465</v>
          </cell>
          <cell r="D169" t="str">
            <v>Dresden</v>
          </cell>
        </row>
        <row r="170">
          <cell r="A170" t="str">
            <v>Sporthalle Lessingstraße</v>
          </cell>
          <cell r="B170" t="str">
            <v xml:space="preserve">Lessingstraße 10 </v>
          </cell>
          <cell r="C170" t="str">
            <v>01099</v>
          </cell>
          <cell r="D170" t="str">
            <v>Dresden</v>
          </cell>
        </row>
        <row r="171">
          <cell r="A171" t="str">
            <v>Sporthalle Leutewitzer Ring</v>
          </cell>
          <cell r="B171" t="str">
            <v xml:space="preserve">Leutewitzer Ring 141 </v>
          </cell>
          <cell r="C171" t="str">
            <v>01169</v>
          </cell>
          <cell r="D171" t="str">
            <v>Dresden</v>
          </cell>
        </row>
        <row r="172">
          <cell r="A172" t="str">
            <v>Sporthalle Marie-Curie-Gymnasium</v>
          </cell>
          <cell r="B172" t="str">
            <v xml:space="preserve">Zirkusstraße 7 </v>
          </cell>
          <cell r="C172" t="str">
            <v>01069</v>
          </cell>
          <cell r="D172" t="str">
            <v>Dresden</v>
          </cell>
        </row>
        <row r="173">
          <cell r="A173" t="str">
            <v>Sporthalle Martin-Andersen-Nexö-Gymnasium</v>
          </cell>
          <cell r="B173" t="str">
            <v xml:space="preserve">Haydnstraße 49 </v>
          </cell>
          <cell r="C173" t="str">
            <v>01309</v>
          </cell>
          <cell r="D173" t="str">
            <v>Dresden</v>
          </cell>
        </row>
        <row r="174">
          <cell r="A174" t="str">
            <v>Sporthalle Montessorischule</v>
          </cell>
          <cell r="B174" t="str">
            <v xml:space="preserve">Glashütter Straße 10 </v>
          </cell>
          <cell r="C174" t="str">
            <v>01309</v>
          </cell>
          <cell r="D174" t="str">
            <v>Dresden</v>
          </cell>
        </row>
        <row r="175">
          <cell r="A175" t="str">
            <v>Sporthalle Nöthnitzer Straße</v>
          </cell>
          <cell r="B175" t="str">
            <v>Nöthnitzer Straße 60 a</v>
          </cell>
          <cell r="C175" t="str">
            <v>01187</v>
          </cell>
          <cell r="D175" t="str">
            <v>Dresden</v>
          </cell>
        </row>
        <row r="176">
          <cell r="A176" t="str">
            <v>Sporthalle Oberschule Cossebaude</v>
          </cell>
          <cell r="B176" t="str">
            <v xml:space="preserve">Erna-Berger-Straße 1 </v>
          </cell>
          <cell r="C176" t="str">
            <v>01156</v>
          </cell>
          <cell r="D176" t="str">
            <v>Dresden</v>
          </cell>
        </row>
        <row r="177">
          <cell r="A177" t="str">
            <v>Sporthalle Oberschule Pieschen</v>
          </cell>
          <cell r="B177" t="str">
            <v xml:space="preserve">Robert-Matzke-Straße 14 </v>
          </cell>
          <cell r="C177" t="str">
            <v>01127</v>
          </cell>
          <cell r="D177" t="str">
            <v>Dresden</v>
          </cell>
        </row>
        <row r="178">
          <cell r="A178" t="str">
            <v>Sporthalle Oberschule Weißig</v>
          </cell>
          <cell r="B178" t="str">
            <v xml:space="preserve">Gönnsdorfer Weg 1 </v>
          </cell>
          <cell r="C178" t="str">
            <v>01328</v>
          </cell>
          <cell r="D178" t="str">
            <v>Dresden</v>
          </cell>
        </row>
        <row r="179">
          <cell r="A179" t="str">
            <v>Sporthalle Oberschule Weixdorf</v>
          </cell>
          <cell r="B179" t="str">
            <v xml:space="preserve">Alte Dresdner Straße 22 </v>
          </cell>
          <cell r="C179" t="str">
            <v>01108</v>
          </cell>
          <cell r="D179" t="str">
            <v>Dresden</v>
          </cell>
        </row>
        <row r="180">
          <cell r="A180" t="str">
            <v>Sporthalle Oskar-Röder-Straße</v>
          </cell>
          <cell r="B180" t="str">
            <v>Oskar-Röder-Straße 4 a</v>
          </cell>
          <cell r="C180" t="str">
            <v>01237</v>
          </cell>
          <cell r="D180" t="str">
            <v>Dresden</v>
          </cell>
        </row>
        <row r="181">
          <cell r="A181" t="str">
            <v>Sporthalle Pestalozziplatz</v>
          </cell>
          <cell r="B181" t="str">
            <v xml:space="preserve">Pestalozziplatz 20 </v>
          </cell>
          <cell r="C181" t="str">
            <v>01127</v>
          </cell>
          <cell r="D181" t="str">
            <v>Dresden</v>
          </cell>
        </row>
        <row r="182">
          <cell r="A182" t="str">
            <v>Sporthalle Romain-Rolland-Gymnasium</v>
          </cell>
          <cell r="B182" t="str">
            <v xml:space="preserve">Weintraubenstraße 3 </v>
          </cell>
          <cell r="C182" t="str">
            <v>01099</v>
          </cell>
          <cell r="D182" t="str">
            <v>Dresden</v>
          </cell>
        </row>
        <row r="183">
          <cell r="A183" t="str">
            <v>Sporthalle Schule für Erziehungshilfe</v>
          </cell>
          <cell r="B183" t="str">
            <v xml:space="preserve">Karl-Laux-Straße 5 </v>
          </cell>
          <cell r="C183" t="str">
            <v>01219</v>
          </cell>
          <cell r="D183" t="str">
            <v>Dresden</v>
          </cell>
        </row>
        <row r="184">
          <cell r="A184" t="str">
            <v>Sporthalle Schule für Erziehungshilfe "Erich Kästner"</v>
          </cell>
          <cell r="B184" t="str">
            <v xml:space="preserve">Zinzendorfstraße 4 </v>
          </cell>
          <cell r="C184" t="str">
            <v>01069</v>
          </cell>
          <cell r="D184" t="str">
            <v>Dresden</v>
          </cell>
        </row>
        <row r="185">
          <cell r="A185" t="str">
            <v>Sporthalle Schule für geistig Behinderte "Astrid Lindgren"</v>
          </cell>
          <cell r="B185" t="str">
            <v xml:space="preserve">Lise-Meitner-Straße 22 </v>
          </cell>
          <cell r="C185" t="str">
            <v>01169</v>
          </cell>
          <cell r="D185" t="str">
            <v>Dresden</v>
          </cell>
        </row>
        <row r="186">
          <cell r="A186" t="str">
            <v>Sporthalle Schule zur Lernförderung "A.S.Makarenko"</v>
          </cell>
          <cell r="B186" t="str">
            <v xml:space="preserve">Leisniger Straße 76 </v>
          </cell>
          <cell r="C186" t="str">
            <v>01127</v>
          </cell>
          <cell r="D186" t="str">
            <v>Dresden</v>
          </cell>
        </row>
        <row r="187">
          <cell r="A187" t="str">
            <v>Sporthalle Schule zur Lernförderung "Albert Schweitzer"</v>
          </cell>
          <cell r="B187" t="str">
            <v xml:space="preserve">Georg-Palitzsch-Straße 40 </v>
          </cell>
          <cell r="C187" t="str">
            <v>01239</v>
          </cell>
          <cell r="D187" t="str">
            <v>Dresden</v>
          </cell>
        </row>
        <row r="188">
          <cell r="A188" t="str">
            <v>Sporthalle Schule zur Lernförderung "Am Landgraben"</v>
          </cell>
          <cell r="B188" t="str">
            <v xml:space="preserve">Pirnaer Landstraße 55 </v>
          </cell>
          <cell r="C188" t="str">
            <v>01237</v>
          </cell>
          <cell r="D188" t="str">
            <v>Dresden</v>
          </cell>
        </row>
        <row r="189">
          <cell r="A189" t="str">
            <v>Sporthalle Sportschulzentrum</v>
          </cell>
          <cell r="B189" t="str">
            <v>Messering 2 a</v>
          </cell>
          <cell r="C189" t="str">
            <v>01067</v>
          </cell>
          <cell r="D189" t="str">
            <v>Dresden</v>
          </cell>
        </row>
        <row r="190">
          <cell r="A190" t="str">
            <v>Sporthalle St. Benno-Gymnasium</v>
          </cell>
          <cell r="B190" t="str">
            <v xml:space="preserve">Pillnitzer Straße 39 </v>
          </cell>
          <cell r="C190" t="str">
            <v>01069</v>
          </cell>
          <cell r="D190" t="str">
            <v>Dresden</v>
          </cell>
        </row>
        <row r="191">
          <cell r="A191" t="str">
            <v>Sporthalle STO Erlweinstraße 6a</v>
          </cell>
          <cell r="B191" t="str">
            <v>Erlweinstraße 6 a</v>
          </cell>
          <cell r="C191" t="str">
            <v>01069</v>
          </cell>
          <cell r="D191" t="str">
            <v>Dresden</v>
          </cell>
        </row>
        <row r="192">
          <cell r="A192" t="str">
            <v>Sporthalle Terrassenufer (ehem. 18. GS)</v>
          </cell>
          <cell r="B192" t="str">
            <v xml:space="preserve">Terrassenufer 15 </v>
          </cell>
          <cell r="C192" t="str">
            <v>01069</v>
          </cell>
          <cell r="D192" t="str">
            <v>Dresden</v>
          </cell>
        </row>
        <row r="193">
          <cell r="A193" t="str">
            <v>Sporthalle Teutoburgstraße (ehem. 20.GS)</v>
          </cell>
          <cell r="B193" t="str">
            <v xml:space="preserve">Teutoburgstraße 15 </v>
          </cell>
          <cell r="C193" t="str">
            <v>01309</v>
          </cell>
          <cell r="D193" t="str">
            <v>Dresden</v>
          </cell>
        </row>
        <row r="194">
          <cell r="A194" t="str">
            <v>Sporthalle Thäterstraße (ehem. 42.GS)</v>
          </cell>
          <cell r="B194" t="str">
            <v xml:space="preserve">Mengsstraße 19 </v>
          </cell>
          <cell r="C194" t="str">
            <v>01139</v>
          </cell>
          <cell r="D194" t="str">
            <v>Dresden</v>
          </cell>
        </row>
        <row r="195">
          <cell r="A195" t="str">
            <v>Sporthalle Universitätsklinikum, Haus 25</v>
          </cell>
          <cell r="B195" t="str">
            <v xml:space="preserve">Fetscherstraße 74 </v>
          </cell>
          <cell r="C195" t="str">
            <v>01307</v>
          </cell>
          <cell r="D195" t="str">
            <v>Dresden</v>
          </cell>
        </row>
        <row r="196">
          <cell r="A196" t="str">
            <v>Sporthalle Universitätsschule</v>
          </cell>
          <cell r="B196" t="str">
            <v>Cämmerswalder Str. 41</v>
          </cell>
          <cell r="C196" t="str">
            <v>01189</v>
          </cell>
          <cell r="D196" t="str">
            <v>Dresden</v>
          </cell>
        </row>
        <row r="197">
          <cell r="A197" t="str">
            <v>Sporthalle Vitzthum-Gymnasium</v>
          </cell>
          <cell r="B197" t="str">
            <v xml:space="preserve">Paradiesstraße 35 </v>
          </cell>
          <cell r="C197" t="str">
            <v>01217</v>
          </cell>
          <cell r="D197" t="str">
            <v>Dresden</v>
          </cell>
        </row>
        <row r="198">
          <cell r="A198" t="str">
            <v>Sporthalle Walddorfschule</v>
          </cell>
          <cell r="B198" t="str">
            <v>Marienallee 5</v>
          </cell>
          <cell r="C198" t="str">
            <v>01099</v>
          </cell>
          <cell r="D198" t="str">
            <v>Dresden</v>
          </cell>
        </row>
        <row r="199">
          <cell r="A199" t="str">
            <v>Sporthalle Weberplatz</v>
          </cell>
          <cell r="B199" t="str">
            <v xml:space="preserve">Weberplatz 5 </v>
          </cell>
          <cell r="C199" t="str">
            <v>01217</v>
          </cell>
          <cell r="D199" t="str">
            <v>Dresden</v>
          </cell>
        </row>
        <row r="200">
          <cell r="A200" t="str">
            <v>Sportkomplex Jägerpark</v>
          </cell>
          <cell r="B200" t="str">
            <v xml:space="preserve">Jägerpark 12 </v>
          </cell>
          <cell r="C200" t="str">
            <v>01099</v>
          </cell>
          <cell r="D200" t="str">
            <v>Dresden</v>
          </cell>
        </row>
        <row r="201">
          <cell r="A201" t="str">
            <v>Sportpark Ostra</v>
          </cell>
          <cell r="B201" t="str">
            <v xml:space="preserve">Magdeburger Straße 10 </v>
          </cell>
          <cell r="C201" t="str">
            <v>01067</v>
          </cell>
          <cell r="D201" t="str">
            <v>Dresden</v>
          </cell>
        </row>
        <row r="202">
          <cell r="A202" t="str">
            <v>Sportplatz  129. Grundschule</v>
          </cell>
          <cell r="B202" t="str">
            <v xml:space="preserve">Otto-Dix-Ring 57 </v>
          </cell>
          <cell r="C202" t="str">
            <v>01219</v>
          </cell>
          <cell r="D202" t="str">
            <v>Dresden</v>
          </cell>
        </row>
        <row r="203">
          <cell r="A203" t="str">
            <v>Sportplatz "Am Dölzschgaben"</v>
          </cell>
          <cell r="B203" t="str">
            <v xml:space="preserve">Am Dölzschgraben 7 </v>
          </cell>
          <cell r="C203" t="str">
            <v>01187</v>
          </cell>
          <cell r="D203" t="str">
            <v>Dresden</v>
          </cell>
        </row>
        <row r="204">
          <cell r="A204" t="str">
            <v>Sportplatz "Am Leutewitzer Park"</v>
          </cell>
          <cell r="B204" t="str">
            <v>Steinbacher Straße 56 a</v>
          </cell>
          <cell r="C204" t="str">
            <v>01157</v>
          </cell>
          <cell r="D204" t="str">
            <v>Dresden</v>
          </cell>
        </row>
        <row r="205">
          <cell r="A205" t="str">
            <v>Sportplatz 101. Oberschule</v>
          </cell>
          <cell r="B205" t="str">
            <v xml:space="preserve">Pfotenhauerstraße 42 </v>
          </cell>
          <cell r="C205" t="str">
            <v>01307</v>
          </cell>
          <cell r="D205" t="str">
            <v>Dresden</v>
          </cell>
        </row>
        <row r="206">
          <cell r="A206" t="str">
            <v>Sportplatz 107. Oberschule</v>
          </cell>
          <cell r="B206" t="str">
            <v xml:space="preserve">Hepkestraße 28 </v>
          </cell>
          <cell r="C206" t="str">
            <v>01309</v>
          </cell>
          <cell r="D206" t="str">
            <v>Dresden</v>
          </cell>
        </row>
        <row r="207">
          <cell r="A207" t="str">
            <v>Sportplatz 113. Grundschule</v>
          </cell>
          <cell r="B207" t="str">
            <v xml:space="preserve">Georg-Nerlich-Straße 1 </v>
          </cell>
          <cell r="C207" t="str">
            <v>01307</v>
          </cell>
          <cell r="D207" t="str">
            <v>Dresden</v>
          </cell>
        </row>
        <row r="208">
          <cell r="A208" t="str">
            <v>Sportplatz 120. Grundschule</v>
          </cell>
          <cell r="B208" t="str">
            <v xml:space="preserve">Trattendorfer Straße 1 </v>
          </cell>
          <cell r="C208" t="str">
            <v>01239</v>
          </cell>
          <cell r="D208" t="str">
            <v>Dresden</v>
          </cell>
        </row>
        <row r="209">
          <cell r="A209" t="str">
            <v>Sportplatz 121. Oberschule</v>
          </cell>
          <cell r="B209" t="str">
            <v xml:space="preserve">Gamigstraße 28 </v>
          </cell>
          <cell r="C209" t="str">
            <v>01239</v>
          </cell>
          <cell r="D209" t="str">
            <v>Dresden</v>
          </cell>
        </row>
        <row r="210">
          <cell r="A210" t="str">
            <v>Sportplatz 135. Grundschule</v>
          </cell>
          <cell r="B210" t="str">
            <v xml:space="preserve">Amalie-Dietrich-Platz 10 </v>
          </cell>
          <cell r="C210" t="str">
            <v>01169</v>
          </cell>
          <cell r="D210" t="str">
            <v>Dresden</v>
          </cell>
        </row>
        <row r="211">
          <cell r="A211" t="str">
            <v>Sportplatz 15. Grundschule</v>
          </cell>
          <cell r="B211" t="str">
            <v xml:space="preserve">Seifhennersdorfer Straße 10 </v>
          </cell>
          <cell r="C211" t="str">
            <v>01099</v>
          </cell>
          <cell r="D211" t="str">
            <v>Dresden</v>
          </cell>
        </row>
        <row r="212">
          <cell r="A212" t="str">
            <v>Sportplatz 19. Grundschule</v>
          </cell>
          <cell r="B212" t="str">
            <v xml:space="preserve">Am Jägerpark 5 </v>
          </cell>
          <cell r="C212" t="str">
            <v>01099</v>
          </cell>
          <cell r="D212" t="str">
            <v>Dresden</v>
          </cell>
        </row>
        <row r="213">
          <cell r="A213" t="str">
            <v>Sportplatz 30. Grundschule</v>
          </cell>
          <cell r="B213" t="str">
            <v xml:space="preserve">Hechtstraße 55 </v>
          </cell>
          <cell r="C213" t="str">
            <v>01097</v>
          </cell>
          <cell r="D213" t="str">
            <v>Dresden</v>
          </cell>
        </row>
        <row r="214">
          <cell r="A214" t="str">
            <v>Sportplatz 46. Oberschule</v>
          </cell>
          <cell r="B214" t="str">
            <v xml:space="preserve">Leubnitzer Straße 14 </v>
          </cell>
          <cell r="C214" t="str">
            <v>01069</v>
          </cell>
          <cell r="D214" t="str">
            <v>Dresden</v>
          </cell>
        </row>
        <row r="215">
          <cell r="A215" t="str">
            <v>Sportplatz 62. Oberschule</v>
          </cell>
          <cell r="B215" t="str">
            <v xml:space="preserve">Fidelio-F.-Finke-Straße 15 </v>
          </cell>
          <cell r="C215" t="str">
            <v>01326</v>
          </cell>
          <cell r="D215" t="str">
            <v>Dresden</v>
          </cell>
        </row>
        <row r="216">
          <cell r="A216" t="str">
            <v>Sportplatz 63. Grundschule</v>
          </cell>
          <cell r="B216" t="str">
            <v xml:space="preserve">Wägnerstraße 24 </v>
          </cell>
          <cell r="C216" t="str">
            <v>01309</v>
          </cell>
          <cell r="D216" t="str">
            <v>Dresden</v>
          </cell>
        </row>
        <row r="217">
          <cell r="A217" t="str">
            <v>Sportplatz 66. Oberschule</v>
          </cell>
          <cell r="B217" t="str">
            <v xml:space="preserve">Dieselstraße 55 </v>
          </cell>
          <cell r="C217" t="str">
            <v>01257</v>
          </cell>
          <cell r="D217" t="str">
            <v>Dresden</v>
          </cell>
        </row>
        <row r="218">
          <cell r="A218" t="str">
            <v>Sportplatz 77. Grundschule</v>
          </cell>
          <cell r="B218" t="str">
            <v xml:space="preserve">Am Urnenfeld 27 </v>
          </cell>
          <cell r="C218" t="str">
            <v>01157</v>
          </cell>
          <cell r="D218" t="str">
            <v>Dresden</v>
          </cell>
        </row>
        <row r="219">
          <cell r="A219" t="str">
            <v>Sportplatz 81. Grundschule</v>
          </cell>
          <cell r="B219" t="str">
            <v xml:space="preserve">Robert-Weber-Straße 5 </v>
          </cell>
          <cell r="C219" t="str">
            <v>01187</v>
          </cell>
          <cell r="D219" t="str">
            <v>Dresden</v>
          </cell>
        </row>
        <row r="220">
          <cell r="A220" t="str">
            <v>Sportplatz 9. Oberschule</v>
          </cell>
          <cell r="B220" t="str">
            <v xml:space="preserve">Lommatzscher Straße 121 </v>
          </cell>
          <cell r="C220" t="str">
            <v>01139</v>
          </cell>
          <cell r="D220" t="str">
            <v>Dresden</v>
          </cell>
        </row>
        <row r="221">
          <cell r="A221" t="str">
            <v>Sportplatz Aachener Straße</v>
          </cell>
          <cell r="B221" t="str">
            <v>Aachener Straße 19 a</v>
          </cell>
          <cell r="C221" t="str">
            <v>01129</v>
          </cell>
          <cell r="D221" t="str">
            <v>Dresden</v>
          </cell>
        </row>
        <row r="222">
          <cell r="A222" t="str">
            <v>Sportplatz am Gemeindezentrum Gompitz</v>
          </cell>
          <cell r="B222" t="str">
            <v>Altnossener Straße 46 a</v>
          </cell>
          <cell r="C222" t="str">
            <v>01156</v>
          </cell>
          <cell r="D222" t="str">
            <v>Dresden</v>
          </cell>
        </row>
        <row r="223">
          <cell r="A223" t="str">
            <v>Sportplatz Bärensteiner Straße</v>
          </cell>
          <cell r="B223" t="str">
            <v xml:space="preserve">Bärensteiner Straße 33 </v>
          </cell>
          <cell r="C223" t="str">
            <v>01277</v>
          </cell>
          <cell r="D223" t="str">
            <v>Dresden</v>
          </cell>
        </row>
        <row r="224">
          <cell r="A224" t="str">
            <v>Sportplatz Bärnsdorfer Straße</v>
          </cell>
          <cell r="B224" t="str">
            <v xml:space="preserve">Bärnsdorfer Straße 2 </v>
          </cell>
          <cell r="C224" t="str">
            <v>01097</v>
          </cell>
          <cell r="D224" t="str">
            <v>Dresden</v>
          </cell>
        </row>
        <row r="225">
          <cell r="A225" t="str">
            <v>Sportplatz Bertolt-Brecht-Gymnasium</v>
          </cell>
          <cell r="B225" t="str">
            <v>Thomaestraße</v>
          </cell>
          <cell r="C225" t="str">
            <v>01307</v>
          </cell>
          <cell r="D225" t="str">
            <v>Dresden</v>
          </cell>
        </row>
        <row r="226">
          <cell r="A226" t="str">
            <v>Sportplatz BIP Kreativitätsschule</v>
          </cell>
          <cell r="B226" t="str">
            <v xml:space="preserve">Tiergartenstraße 18 </v>
          </cell>
          <cell r="C226" t="str">
            <v>01219</v>
          </cell>
          <cell r="D226" t="str">
            <v>Dresden</v>
          </cell>
        </row>
        <row r="227">
          <cell r="A227" t="str">
            <v>Sportplatz Boxberger Straße</v>
          </cell>
          <cell r="B227" t="str">
            <v xml:space="preserve">Boxberger Straße 1 </v>
          </cell>
          <cell r="C227" t="str">
            <v>01239</v>
          </cell>
          <cell r="D227" t="str">
            <v>Dresden</v>
          </cell>
        </row>
        <row r="228">
          <cell r="A228" t="str">
            <v>Sportplatz BSZ Gesundheit und Sozialwesen</v>
          </cell>
          <cell r="B228" t="str">
            <v xml:space="preserve">Döbelner Straße 8 </v>
          </cell>
          <cell r="C228" t="str">
            <v>01129</v>
          </cell>
          <cell r="D228" t="str">
            <v>Dresden</v>
          </cell>
        </row>
        <row r="229">
          <cell r="A229" t="str">
            <v xml:space="preserve">Sportplatz Christliche Schule Dresden </v>
          </cell>
          <cell r="B229" t="str">
            <v xml:space="preserve">Rathener Straße 78 </v>
          </cell>
          <cell r="C229" t="str">
            <v>01259</v>
          </cell>
          <cell r="D229" t="str">
            <v>Dresden</v>
          </cell>
        </row>
        <row r="230">
          <cell r="A230" t="str">
            <v>Sportplatz Cossebaude</v>
          </cell>
          <cell r="B230" t="str">
            <v xml:space="preserve">Gohliser Weg 16 </v>
          </cell>
          <cell r="C230" t="str">
            <v>01156</v>
          </cell>
          <cell r="D230" t="str">
            <v>Dresden</v>
          </cell>
        </row>
        <row r="231">
          <cell r="A231" t="str">
            <v>Sportplatz Dobritz</v>
          </cell>
          <cell r="B231" t="str">
            <v xml:space="preserve">Breitscheidstraße 86 </v>
          </cell>
          <cell r="C231" t="str">
            <v>01237</v>
          </cell>
          <cell r="D231" t="str">
            <v>Dresden</v>
          </cell>
        </row>
        <row r="232">
          <cell r="A232" t="str">
            <v>Sportplatz Dohnaer Straße</v>
          </cell>
          <cell r="B232" t="str">
            <v xml:space="preserve">Dohnaer Straße 154 </v>
          </cell>
          <cell r="C232" t="str">
            <v>01239</v>
          </cell>
          <cell r="D232" t="str">
            <v>Dresden</v>
          </cell>
        </row>
        <row r="233">
          <cell r="A233" t="str">
            <v>Sportplatz Eibenstocker Straße</v>
          </cell>
          <cell r="B233" t="str">
            <v xml:space="preserve">Eibenstocker Straße 1 </v>
          </cell>
          <cell r="C233" t="str">
            <v>01309</v>
          </cell>
          <cell r="D233" t="str">
            <v>Dresden</v>
          </cell>
        </row>
        <row r="234">
          <cell r="A234" t="str">
            <v>Sportplatz Eisenberger Straße</v>
          </cell>
          <cell r="B234" t="str">
            <v>Eisenberger Straße 1 a</v>
          </cell>
          <cell r="C234" t="str">
            <v>01127</v>
          </cell>
          <cell r="D234" t="str">
            <v>Dresden</v>
          </cell>
        </row>
        <row r="235">
          <cell r="A235" t="str">
            <v>Sportplatz Grundschule Langebrück</v>
          </cell>
          <cell r="B235" t="str">
            <v xml:space="preserve">Friedrich-Wolf-Straße 7 </v>
          </cell>
          <cell r="C235" t="str">
            <v>01465</v>
          </cell>
          <cell r="D235" t="str">
            <v>Dresden</v>
          </cell>
        </row>
        <row r="236">
          <cell r="A236" t="str">
            <v>Sportplatz Gymnasium Plauen</v>
          </cell>
          <cell r="B236" t="str">
            <v xml:space="preserve">Kantstraße 2 </v>
          </cell>
          <cell r="C236" t="str">
            <v>01187</v>
          </cell>
          <cell r="D236" t="str">
            <v>Dresden</v>
          </cell>
        </row>
        <row r="237">
          <cell r="A237" t="str">
            <v>Sportplatz Hebbelstraße</v>
          </cell>
          <cell r="B237" t="str">
            <v xml:space="preserve">Hebbelstraße 23 </v>
          </cell>
          <cell r="C237" t="str">
            <v>01157</v>
          </cell>
          <cell r="D237" t="str">
            <v>Dresden</v>
          </cell>
        </row>
        <row r="238">
          <cell r="A238" t="str">
            <v>Sportplatz Karl-Liebknecht-Straße</v>
          </cell>
          <cell r="B238" t="str">
            <v xml:space="preserve">Karl-Liebknecht-Straße 53 </v>
          </cell>
          <cell r="C238" t="str">
            <v>01109</v>
          </cell>
          <cell r="D238" t="str">
            <v>Dresden</v>
          </cell>
        </row>
        <row r="239">
          <cell r="A239" t="str">
            <v>Sportplatz Karlsruher Straße</v>
          </cell>
          <cell r="B239" t="str">
            <v>Karlsruher Str. 77</v>
          </cell>
          <cell r="C239" t="str">
            <v>01189</v>
          </cell>
          <cell r="D239" t="str">
            <v>Dresden</v>
          </cell>
        </row>
        <row r="240">
          <cell r="A240" t="str">
            <v>Sportplatz Käthe-Kollwitz-Ufer</v>
          </cell>
          <cell r="B240" t="str">
            <v>Käthe-Kollwitz-Ufer 19 b</v>
          </cell>
          <cell r="C240" t="str">
            <v>01307</v>
          </cell>
          <cell r="D240" t="str">
            <v>Dresden</v>
          </cell>
        </row>
        <row r="241">
          <cell r="A241" t="str">
            <v>Sportplatz Klotzscher Hauptstraße</v>
          </cell>
          <cell r="B241" t="str">
            <v>Klotzscher Hauptstraße 29 f</v>
          </cell>
          <cell r="C241" t="str">
            <v>01109</v>
          </cell>
          <cell r="D241" t="str">
            <v>Dresden</v>
          </cell>
        </row>
        <row r="242">
          <cell r="A242" t="str">
            <v>Sportplatz Liebstädter Straße</v>
          </cell>
          <cell r="B242" t="str">
            <v xml:space="preserve">Liebstädter Straße 15 </v>
          </cell>
          <cell r="C242" t="str">
            <v>01277</v>
          </cell>
          <cell r="D242" t="str">
            <v>Dresden</v>
          </cell>
        </row>
        <row r="243">
          <cell r="A243" t="str">
            <v>Sportplatz Lockwitzgrund</v>
          </cell>
          <cell r="B243" t="str">
            <v xml:space="preserve">Lockwitzgrund 20 </v>
          </cell>
          <cell r="C243" t="str">
            <v>01257</v>
          </cell>
          <cell r="D243" t="str">
            <v>Dresden</v>
          </cell>
        </row>
        <row r="244">
          <cell r="A244" t="str">
            <v>Sportplatz Loschwitz</v>
          </cell>
          <cell r="B244" t="str">
            <v xml:space="preserve">Friedrich-Wieck-Straße 32 </v>
          </cell>
          <cell r="C244" t="str">
            <v>01326</v>
          </cell>
          <cell r="D244" t="str">
            <v>Dresden</v>
          </cell>
        </row>
        <row r="245">
          <cell r="A245" t="str">
            <v>Sportplatz Ludwig-Kossuth-Straße</v>
          </cell>
          <cell r="B245" t="str">
            <v>Ludwig-Kossuth-Straße 34 a</v>
          </cell>
          <cell r="C245" t="str">
            <v>01109</v>
          </cell>
          <cell r="D245" t="str">
            <v>Dresden</v>
          </cell>
        </row>
        <row r="246">
          <cell r="A246" t="str">
            <v>Sportplatz Malterstraße</v>
          </cell>
          <cell r="B246" t="str">
            <v xml:space="preserve">Malterstraße 18 </v>
          </cell>
          <cell r="C246" t="str">
            <v>01159</v>
          </cell>
          <cell r="D246" t="str">
            <v>Dresden</v>
          </cell>
        </row>
        <row r="247">
          <cell r="A247" t="str">
            <v>Sportplatz Meschwitzstraße</v>
          </cell>
          <cell r="B247" t="str">
            <v xml:space="preserve">Meschwitzstraße 10 </v>
          </cell>
          <cell r="C247" t="str">
            <v>01099</v>
          </cell>
          <cell r="D247" t="str">
            <v>Dresden</v>
          </cell>
        </row>
        <row r="248">
          <cell r="A248" t="str">
            <v>Sportplatz Nachtflügelweg</v>
          </cell>
          <cell r="B248" t="str">
            <v xml:space="preserve">Nachtflügelweg 36 </v>
          </cell>
          <cell r="C248" t="str">
            <v>01324</v>
          </cell>
          <cell r="D248" t="str">
            <v>Dresden</v>
          </cell>
        </row>
        <row r="249">
          <cell r="A249" t="str">
            <v>Sportplatz Narzissenweg</v>
          </cell>
          <cell r="B249" t="str">
            <v xml:space="preserve">Narzissenweg 9 </v>
          </cell>
          <cell r="C249" t="str">
            <v>01259</v>
          </cell>
          <cell r="D249" t="str">
            <v>Dresden</v>
          </cell>
        </row>
        <row r="250">
          <cell r="A250" t="str">
            <v>Sportplatz Neuländer Straße</v>
          </cell>
          <cell r="B250" t="str">
            <v xml:space="preserve">Neuländer Straße 60 </v>
          </cell>
          <cell r="C250" t="str">
            <v>01129</v>
          </cell>
          <cell r="D250" t="str">
            <v>Dresden</v>
          </cell>
        </row>
        <row r="251">
          <cell r="A251" t="str">
            <v>Sportplatz Nickern Wittgensdorfer Straße</v>
          </cell>
          <cell r="B251" t="str">
            <v xml:space="preserve">Wittgensdorfer Straße 30 </v>
          </cell>
          <cell r="C251" t="str">
            <v>01257</v>
          </cell>
          <cell r="D251" t="str">
            <v>Dresden</v>
          </cell>
        </row>
        <row r="252">
          <cell r="A252" t="str">
            <v>Sportplatz Oberpoyritz</v>
          </cell>
          <cell r="B252" t="str">
            <v xml:space="preserve">An der Schmiede 10 </v>
          </cell>
          <cell r="C252" t="str">
            <v>01326</v>
          </cell>
          <cell r="D252" t="str">
            <v>Dresden</v>
          </cell>
        </row>
        <row r="253">
          <cell r="A253" t="str">
            <v>Sportplatz Oskar-Röder-Straße</v>
          </cell>
          <cell r="B253" t="str">
            <v>Oskar-Röder-Straße 4 a</v>
          </cell>
          <cell r="C253" t="str">
            <v>01237</v>
          </cell>
          <cell r="D253" t="str">
            <v>Dresden</v>
          </cell>
        </row>
        <row r="254">
          <cell r="A254" t="str">
            <v>Sportplatz Pestalozzi-Gymnasium</v>
          </cell>
          <cell r="B254" t="str">
            <v xml:space="preserve">Pestalozziplatz 22 </v>
          </cell>
          <cell r="C254" t="str">
            <v>01127</v>
          </cell>
          <cell r="D254" t="str">
            <v>Dresden</v>
          </cell>
        </row>
        <row r="255">
          <cell r="A255" t="str">
            <v>Sportplatz Pfotenhauerstraße</v>
          </cell>
          <cell r="B255" t="str">
            <v xml:space="preserve">Pfotenhauerstraße 79 </v>
          </cell>
          <cell r="C255" t="str">
            <v>01307</v>
          </cell>
          <cell r="D255" t="str">
            <v>Dresden</v>
          </cell>
        </row>
        <row r="256">
          <cell r="A256" t="str">
            <v>Sportplatz Pillnitzer Landstraße 94</v>
          </cell>
          <cell r="B256" t="str">
            <v xml:space="preserve">Pillnitzer Landstraße 94 </v>
          </cell>
          <cell r="C256" t="str">
            <v>01326</v>
          </cell>
          <cell r="D256" t="str">
            <v>Dresden</v>
          </cell>
        </row>
        <row r="257">
          <cell r="A257" t="str">
            <v>Sportplatz Pirnaer Landstraße 121 b</v>
          </cell>
          <cell r="B257" t="str">
            <v>Pirnaer Landstraße 121 b</v>
          </cell>
          <cell r="C257" t="str">
            <v>01257</v>
          </cell>
          <cell r="D257" t="str">
            <v>Dresden</v>
          </cell>
        </row>
        <row r="258">
          <cell r="A258" t="str">
            <v>Sportplatz Pirnaer Landstraße 267</v>
          </cell>
          <cell r="B258" t="str">
            <v xml:space="preserve">Pirnaer Landstraße 267 </v>
          </cell>
          <cell r="C258" t="str">
            <v>01259</v>
          </cell>
          <cell r="D258" t="str">
            <v>Dresden</v>
          </cell>
        </row>
        <row r="259">
          <cell r="A259" t="str">
            <v>Sportplatz Saalhausener Straße</v>
          </cell>
          <cell r="B259" t="str">
            <v xml:space="preserve">Williamstraße 12 </v>
          </cell>
          <cell r="C259" t="str">
            <v>01159</v>
          </cell>
          <cell r="D259" t="str">
            <v>Dresden</v>
          </cell>
        </row>
        <row r="260">
          <cell r="A260" t="str">
            <v>Sportplatz Salzburger Straße</v>
          </cell>
          <cell r="B260" t="str">
            <v xml:space="preserve">Salzburger Straße 141 </v>
          </cell>
          <cell r="C260" t="str">
            <v>01237</v>
          </cell>
          <cell r="D260" t="str">
            <v>Dresden</v>
          </cell>
        </row>
        <row r="261">
          <cell r="A261" t="str">
            <v>Sportplatz Schule für Erziehungshilfe "Erich Kästner"</v>
          </cell>
          <cell r="B261" t="str">
            <v xml:space="preserve">Zinzendorfstraße 4 </v>
          </cell>
          <cell r="C261" t="str">
            <v>01069</v>
          </cell>
          <cell r="D261" t="str">
            <v>Dresden</v>
          </cell>
        </row>
        <row r="262">
          <cell r="A262" t="str">
            <v>Sportplatz Steirische Straße</v>
          </cell>
          <cell r="B262" t="str">
            <v xml:space="preserve">Steirische Straße 1 </v>
          </cell>
          <cell r="C262" t="str">
            <v>01279</v>
          </cell>
          <cell r="D262" t="str">
            <v>Dresden</v>
          </cell>
        </row>
        <row r="263">
          <cell r="A263" t="str">
            <v>Sportplatz Stuttgarter Straße</v>
          </cell>
          <cell r="B263" t="str">
            <v xml:space="preserve">Stuttgarter Straße 41 </v>
          </cell>
          <cell r="C263" t="str">
            <v>01189</v>
          </cell>
          <cell r="D263" t="str">
            <v>Dresden</v>
          </cell>
        </row>
        <row r="264">
          <cell r="A264" t="str">
            <v>Sportplatz Tolkewitzer Straße</v>
          </cell>
          <cell r="B264" t="str">
            <v xml:space="preserve">Tolkewitzer Straße 61 </v>
          </cell>
          <cell r="C264" t="str">
            <v>01277</v>
          </cell>
          <cell r="D264" t="str">
            <v>Dresden</v>
          </cell>
        </row>
        <row r="265">
          <cell r="A265" t="str">
            <v>Sportplatz Weixdorf</v>
          </cell>
          <cell r="B265" t="str">
            <v xml:space="preserve">Zum Sportplatz 4 </v>
          </cell>
          <cell r="C265" t="str">
            <v>01108</v>
          </cell>
          <cell r="D265" t="str">
            <v>Dresden</v>
          </cell>
        </row>
        <row r="266">
          <cell r="A266" t="str">
            <v>Sportplatz Wurzener Straße</v>
          </cell>
          <cell r="B266" t="str">
            <v xml:space="preserve">Wurzener Straße 20 </v>
          </cell>
          <cell r="C266" t="str">
            <v>01127</v>
          </cell>
          <cell r="D266" t="str">
            <v>Dresden</v>
          </cell>
        </row>
        <row r="267">
          <cell r="A267" t="str">
            <v>Sportplatz Zum Windkanal</v>
          </cell>
          <cell r="B267" t="str">
            <v xml:space="preserve">Zum Windkanal 14 </v>
          </cell>
          <cell r="C267" t="str">
            <v>01109</v>
          </cell>
          <cell r="D267" t="str">
            <v>Dresden</v>
          </cell>
        </row>
        <row r="268">
          <cell r="A268" t="str">
            <v>Sportraum BSZ Gastgewerbe</v>
          </cell>
          <cell r="B268" t="str">
            <v xml:space="preserve">Ehrlichstraße 1 </v>
          </cell>
          <cell r="C268" t="str">
            <v>01067</v>
          </cell>
          <cell r="D268" t="str">
            <v>Dresden</v>
          </cell>
        </row>
        <row r="269">
          <cell r="A269" t="str">
            <v>Sportzentrum Blasewitz</v>
          </cell>
          <cell r="B269" t="str">
            <v xml:space="preserve">Oehmestraße 1 </v>
          </cell>
          <cell r="C269" t="str">
            <v>01277</v>
          </cell>
          <cell r="D269" t="str">
            <v>Dresden</v>
          </cell>
        </row>
        <row r="270">
          <cell r="A270" t="str">
            <v>SPORTZENTRUM Hochland e.V.</v>
          </cell>
          <cell r="B270" t="str">
            <v>Bautzner Landstraße 291</v>
          </cell>
          <cell r="C270" t="str">
            <v>01328</v>
          </cell>
          <cell r="D270" t="str">
            <v>Dresden</v>
          </cell>
        </row>
        <row r="271">
          <cell r="A271" t="str">
            <v>Sprunghalle Freiberger Platz</v>
          </cell>
          <cell r="B271" t="str">
            <v>Freiberger Platz 1 a</v>
          </cell>
          <cell r="C271" t="str">
            <v>01067</v>
          </cell>
          <cell r="D271" t="str">
            <v>Dresden</v>
          </cell>
        </row>
        <row r="272">
          <cell r="A272" t="str">
            <v>Stadion Bodenbacher Straße</v>
          </cell>
          <cell r="B272" t="str">
            <v xml:space="preserve">Bodenbacher Straße 152 </v>
          </cell>
          <cell r="C272" t="str">
            <v>01277</v>
          </cell>
          <cell r="D272" t="str">
            <v>Dresden</v>
          </cell>
        </row>
        <row r="273">
          <cell r="A273" t="str">
            <v>Tennisanlage Waldpark</v>
          </cell>
          <cell r="B273" t="str">
            <v xml:space="preserve">Vogesenweg 10 </v>
          </cell>
          <cell r="C273" t="str">
            <v>01309</v>
          </cell>
          <cell r="D273" t="str">
            <v>Dresden</v>
          </cell>
        </row>
        <row r="274">
          <cell r="A274" t="str">
            <v>Tennisgelände Andreas-Schubert-Straße</v>
          </cell>
          <cell r="B274" t="str">
            <v>Andreas-Schubert-Straße 51</v>
          </cell>
          <cell r="C274" t="str">
            <v>01069</v>
          </cell>
          <cell r="D274" t="str">
            <v>Dresden</v>
          </cell>
        </row>
        <row r="275">
          <cell r="A275" t="str">
            <v>Traditionelles Taekwon-DO Studio</v>
          </cell>
          <cell r="B275" t="str">
            <v>Reisewitzer Straße 29</v>
          </cell>
          <cell r="C275" t="str">
            <v>01159</v>
          </cell>
          <cell r="D275" t="str">
            <v>Dresden</v>
          </cell>
        </row>
        <row r="276">
          <cell r="A276" t="str">
            <v>XXL Dresden</v>
          </cell>
          <cell r="B276" t="str">
            <v xml:space="preserve">Breitscheidstraße 40 </v>
          </cell>
          <cell r="C276" t="str">
            <v>01237</v>
          </cell>
          <cell r="D276" t="str">
            <v>Dresden</v>
          </cell>
        </row>
      </sheetData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Abfrage Vereine"/>
      <sheetName val="Beispiel"/>
      <sheetName val="Sportstätten"/>
    </sheetNames>
    <sheetDataSet>
      <sheetData sheetId="0"/>
      <sheetData sheetId="1"/>
      <sheetData sheetId="2">
        <row r="13">
          <cell r="A13" t="str">
            <v>Bootshaus Sächsischer Seesportclub Dresden</v>
          </cell>
          <cell r="B13" t="str">
            <v xml:space="preserve">Tolkewitzer Straße 65 </v>
          </cell>
          <cell r="C13" t="str">
            <v>01277</v>
          </cell>
          <cell r="D13" t="str">
            <v>Dresden</v>
          </cell>
        </row>
        <row r="14">
          <cell r="A14" t="str">
            <v>Bootshaus Scharfenberger Straße</v>
          </cell>
          <cell r="B14" t="str">
            <v xml:space="preserve">Scharfenberger Straße 4 </v>
          </cell>
          <cell r="C14" t="str">
            <v>01139</v>
          </cell>
          <cell r="D14" t="str">
            <v>Dresden</v>
          </cell>
        </row>
        <row r="15">
          <cell r="A15" t="str">
            <v>Bootshaus Tolkewitzer Straße</v>
          </cell>
          <cell r="B15" t="str">
            <v xml:space="preserve">Tolkewitzer Straße 69 </v>
          </cell>
          <cell r="C15" t="str">
            <v>01277</v>
          </cell>
          <cell r="D15" t="str">
            <v>Dresden</v>
          </cell>
        </row>
        <row r="16">
          <cell r="A16" t="str">
            <v>Büro- und Verwaltungsgebäude  EBS</v>
          </cell>
          <cell r="B16" t="str">
            <v>Freiberger Str. 31</v>
          </cell>
          <cell r="C16" t="str">
            <v>01067</v>
          </cell>
          <cell r="D16" t="str">
            <v>Dresden</v>
          </cell>
        </row>
        <row r="17">
          <cell r="A17" t="str">
            <v>Erlweinturnhalle</v>
          </cell>
          <cell r="B17" t="str">
            <v>Bünaustraße 30 a</v>
          </cell>
          <cell r="C17" t="str">
            <v>01159</v>
          </cell>
          <cell r="D17" t="str">
            <v>Dresden</v>
          </cell>
        </row>
        <row r="18">
          <cell r="A18" t="str">
            <v>Joynext Arena</v>
          </cell>
          <cell r="B18" t="str">
            <v xml:space="preserve">Magdeburger Straße 10 </v>
          </cell>
          <cell r="C18" t="str">
            <v>01067</v>
          </cell>
          <cell r="D18" t="str">
            <v>Dresden</v>
          </cell>
        </row>
        <row r="19">
          <cell r="A19" t="str">
            <v>Kletterzentrum DAV Dresden</v>
          </cell>
          <cell r="B19" t="str">
            <v xml:space="preserve">Papiermühlengasse 10 </v>
          </cell>
          <cell r="C19" t="str">
            <v>01159</v>
          </cell>
          <cell r="D19" t="str">
            <v>Dresden</v>
          </cell>
        </row>
        <row r="20">
          <cell r="A20" t="str">
            <v>Kunstrasenplatz Dohnaer Str.</v>
          </cell>
          <cell r="B20" t="str">
            <v>Dohnaer Str. 154</v>
          </cell>
          <cell r="C20" t="str">
            <v>01239</v>
          </cell>
          <cell r="D20" t="str">
            <v>Dresden</v>
          </cell>
        </row>
        <row r="21">
          <cell r="A21" t="str">
            <v>Mandala Boulderhalle</v>
          </cell>
          <cell r="B21" t="str">
            <v xml:space="preserve">Königsbrücker Straße 96 </v>
          </cell>
          <cell r="C21" t="str">
            <v>01099</v>
          </cell>
          <cell r="D21" t="str">
            <v>Dresden</v>
          </cell>
        </row>
        <row r="22">
          <cell r="A22" t="str">
            <v>Margon Arena</v>
          </cell>
          <cell r="B22" t="str">
            <v xml:space="preserve">Bodenbacher Straße 154 </v>
          </cell>
          <cell r="C22" t="str">
            <v>01277</v>
          </cell>
          <cell r="D22" t="str">
            <v>Dresden</v>
          </cell>
        </row>
        <row r="23">
          <cell r="A23" t="str">
            <v>Schwimmhalle Bühlau</v>
          </cell>
          <cell r="B23" t="str">
            <v>Bautzner Landstraße 92 c</v>
          </cell>
          <cell r="C23" t="str">
            <v>01324</v>
          </cell>
          <cell r="D23" t="str">
            <v>Dresden</v>
          </cell>
        </row>
        <row r="24">
          <cell r="A24" t="str">
            <v>Schwimmhalle Freiberger Platz</v>
          </cell>
          <cell r="B24" t="str">
            <v>Freiberger Platz 1 a</v>
          </cell>
          <cell r="C24" t="str">
            <v>01067</v>
          </cell>
          <cell r="D24" t="str">
            <v>Dresden</v>
          </cell>
        </row>
        <row r="25">
          <cell r="A25" t="str">
            <v>Schwimmhalle Georg-Arnhold-Bad</v>
          </cell>
          <cell r="B25" t="str">
            <v>Helmut-Schön-Allee 2</v>
          </cell>
          <cell r="C25" t="str">
            <v>01069</v>
          </cell>
          <cell r="D25" t="str">
            <v>Dresden</v>
          </cell>
        </row>
        <row r="26">
          <cell r="A26" t="str">
            <v>Schwimmhalle Klotzsche</v>
          </cell>
          <cell r="B26" t="str">
            <v xml:space="preserve">Zum Windkanal 14 </v>
          </cell>
          <cell r="C26" t="str">
            <v>01109</v>
          </cell>
          <cell r="D26" t="str">
            <v>Dresden</v>
          </cell>
        </row>
        <row r="27">
          <cell r="A27" t="str">
            <v>Schwimmhalle Prohlis</v>
          </cell>
          <cell r="B27" t="str">
            <v xml:space="preserve">Senftenberger Straße 58 </v>
          </cell>
          <cell r="C27" t="str">
            <v>01239</v>
          </cell>
          <cell r="D27" t="str">
            <v>Dresden</v>
          </cell>
        </row>
        <row r="28">
          <cell r="A28" t="str">
            <v>Seidnitz Center</v>
          </cell>
          <cell r="B28" t="str">
            <v>Enderstraße 59</v>
          </cell>
          <cell r="C28" t="str">
            <v>01277</v>
          </cell>
          <cell r="D28" t="str">
            <v>Dresden</v>
          </cell>
        </row>
        <row r="29">
          <cell r="A29" t="str">
            <v xml:space="preserve">Skatehalle Dresden </v>
          </cell>
          <cell r="B29" t="str">
            <v>Lohrmannstraße 22</v>
          </cell>
          <cell r="C29" t="str">
            <v>01237</v>
          </cell>
          <cell r="D29" t="str">
            <v>Dresden</v>
          </cell>
        </row>
        <row r="30">
          <cell r="A30" t="str">
            <v>Skatepark Lingnerallee</v>
          </cell>
          <cell r="B30" t="str">
            <v>Lingnerallee</v>
          </cell>
          <cell r="C30" t="str">
            <v>01069</v>
          </cell>
          <cell r="D30" t="str">
            <v>Dresden</v>
          </cell>
        </row>
        <row r="31">
          <cell r="A31" t="str">
            <v>Snoobi Dresden e.V.</v>
          </cell>
          <cell r="B31" t="str">
            <v>Rethelstraße 26</v>
          </cell>
          <cell r="C31" t="str">
            <v>01139</v>
          </cell>
          <cell r="D31" t="str">
            <v>Dresden</v>
          </cell>
        </row>
        <row r="32">
          <cell r="A32" t="str">
            <v>Sport &amp; Tanzstudio Dresden</v>
          </cell>
          <cell r="B32" t="str">
            <v xml:space="preserve">Saydaer Straße 6 </v>
          </cell>
          <cell r="C32" t="str">
            <v>01257</v>
          </cell>
          <cell r="D32" t="str">
            <v>Dresden</v>
          </cell>
        </row>
        <row r="33">
          <cell r="A33" t="str">
            <v>Sport- und Freizeittreff Gönnsdorf e.V.</v>
          </cell>
          <cell r="B33" t="str">
            <v>Schönfelder Landstraße 27</v>
          </cell>
          <cell r="C33" t="str">
            <v>01328</v>
          </cell>
          <cell r="D33" t="str">
            <v>Dresden</v>
          </cell>
        </row>
        <row r="34">
          <cell r="A34" t="str">
            <v>Sporthalle 10. Grundschule</v>
          </cell>
          <cell r="B34" t="str">
            <v xml:space="preserve">Struvestraße 11 </v>
          </cell>
          <cell r="C34" t="str">
            <v>01069</v>
          </cell>
          <cell r="D34" t="str">
            <v>Dresden</v>
          </cell>
        </row>
        <row r="35">
          <cell r="A35" t="str">
            <v>Sporthalle 101. Oberschule</v>
          </cell>
          <cell r="B35" t="str">
            <v xml:space="preserve">Pfotenhauerstraße 42 </v>
          </cell>
          <cell r="C35" t="str">
            <v>01307</v>
          </cell>
          <cell r="D35" t="str">
            <v>Dresden</v>
          </cell>
        </row>
        <row r="36">
          <cell r="A36" t="str">
            <v>Sporthalle 102. Grundschule</v>
          </cell>
          <cell r="B36" t="str">
            <v xml:space="preserve">Pfotenhauerstraße 40 </v>
          </cell>
          <cell r="C36" t="str">
            <v>01307</v>
          </cell>
          <cell r="D36" t="str">
            <v>Dresden</v>
          </cell>
        </row>
        <row r="37">
          <cell r="A37" t="str">
            <v>Sporthalle 103. Grundschule</v>
          </cell>
          <cell r="B37" t="str">
            <v xml:space="preserve">Hohnsteiner Straße 8 </v>
          </cell>
          <cell r="C37" t="str">
            <v>01099</v>
          </cell>
          <cell r="D37" t="str">
            <v>Dresden</v>
          </cell>
        </row>
        <row r="38">
          <cell r="A38" t="str">
            <v>Sporthalle 106. Grundschule</v>
          </cell>
          <cell r="B38" t="str">
            <v xml:space="preserve">Großenhainer Straße 187 </v>
          </cell>
          <cell r="C38" t="str">
            <v>01129</v>
          </cell>
          <cell r="D38" t="str">
            <v>Dresden</v>
          </cell>
        </row>
        <row r="39">
          <cell r="A39" t="str">
            <v>Sporthalle 108. Grundschule/ 107. Oberschule</v>
          </cell>
          <cell r="B39" t="str">
            <v xml:space="preserve">Geisingstraße 45 </v>
          </cell>
          <cell r="C39" t="str">
            <v>01309</v>
          </cell>
          <cell r="D39" t="str">
            <v>Dresden</v>
          </cell>
        </row>
        <row r="40">
          <cell r="A40" t="str">
            <v>Sporthalle 113. Grundschule</v>
          </cell>
          <cell r="B40" t="str">
            <v xml:space="preserve">Georg-Nerlich-Straße 1 </v>
          </cell>
          <cell r="C40" t="str">
            <v>01307</v>
          </cell>
          <cell r="D40" t="str">
            <v>Dresden</v>
          </cell>
        </row>
        <row r="41">
          <cell r="A41" t="str">
            <v>Sporthalle 116. Oberschule</v>
          </cell>
          <cell r="B41" t="str">
            <v xml:space="preserve">Feuerbachstraße 5 </v>
          </cell>
          <cell r="C41" t="str">
            <v>01219</v>
          </cell>
          <cell r="D41" t="str">
            <v>Dresden</v>
          </cell>
        </row>
        <row r="42">
          <cell r="A42" t="str">
            <v>Sporthalle 117. Grundschule</v>
          </cell>
          <cell r="B42" t="str">
            <v xml:space="preserve">Hochschulstraße 35 </v>
          </cell>
          <cell r="C42" t="str">
            <v>01069</v>
          </cell>
          <cell r="D42" t="str">
            <v>Dresden</v>
          </cell>
        </row>
        <row r="43">
          <cell r="A43" t="str">
            <v>Sporthalle 12. Grundschule</v>
          </cell>
          <cell r="B43" t="str">
            <v xml:space="preserve">Hebbelstraße 20 </v>
          </cell>
          <cell r="C43" t="str">
            <v>01157</v>
          </cell>
          <cell r="D43" t="str">
            <v>Dresden</v>
          </cell>
        </row>
        <row r="44">
          <cell r="A44" t="str">
            <v>Sporthalle 120. Grundschule</v>
          </cell>
          <cell r="B44" t="str">
            <v xml:space="preserve">Trattendorfer Straße 1 </v>
          </cell>
          <cell r="C44" t="str">
            <v>01239</v>
          </cell>
          <cell r="D44" t="str">
            <v>Dresden</v>
          </cell>
        </row>
        <row r="45">
          <cell r="A45" t="str">
            <v>Sporthalle 121. Oberschule</v>
          </cell>
          <cell r="B45" t="str">
            <v xml:space="preserve">Gamigstraße 28 </v>
          </cell>
          <cell r="C45" t="str">
            <v>01239</v>
          </cell>
          <cell r="D45" t="str">
            <v>Dresden</v>
          </cell>
        </row>
        <row r="46">
          <cell r="A46" t="str">
            <v>Sporthalle 128. Oberschule</v>
          </cell>
          <cell r="B46" t="str">
            <v xml:space="preserve">Rudolf-Bergander-Ring 3 </v>
          </cell>
          <cell r="C46" t="str">
            <v>01219</v>
          </cell>
          <cell r="D46" t="str">
            <v>Dresden</v>
          </cell>
        </row>
        <row r="47">
          <cell r="A47" t="str">
            <v>Sporthalle 129. Grundschule</v>
          </cell>
          <cell r="B47" t="str">
            <v xml:space="preserve">Otto-Dix-Ring 57 </v>
          </cell>
          <cell r="C47" t="str">
            <v>01219</v>
          </cell>
          <cell r="D47" t="str">
            <v>Dresden</v>
          </cell>
        </row>
        <row r="48">
          <cell r="A48" t="str">
            <v>Sporthalle 135. Grundschule</v>
          </cell>
          <cell r="B48" t="str">
            <v xml:space="preserve">Amalie-Dietrich-Platz 10 </v>
          </cell>
          <cell r="C48" t="str">
            <v>01169</v>
          </cell>
          <cell r="D48" t="str">
            <v>Dresden</v>
          </cell>
        </row>
        <row r="49">
          <cell r="A49" t="str">
            <v>Sporthalle 138. Oberschule</v>
          </cell>
          <cell r="B49" t="str">
            <v xml:space="preserve">Omsewitzer Ring 2 </v>
          </cell>
          <cell r="C49" t="str">
            <v>01169</v>
          </cell>
          <cell r="D49" t="str">
            <v>Dresden</v>
          </cell>
        </row>
        <row r="50">
          <cell r="A50" t="str">
            <v>Sporthalle 139. Grundschule</v>
          </cell>
          <cell r="B50" t="str">
            <v xml:space="preserve">Omsewitzer Ring 4 </v>
          </cell>
          <cell r="C50" t="str">
            <v>01169</v>
          </cell>
          <cell r="D50" t="str">
            <v>Dresden</v>
          </cell>
        </row>
        <row r="51">
          <cell r="A51" t="str">
            <v>Sporthalle 14. Grundschule und "Robinsonschule"</v>
          </cell>
          <cell r="B51" t="str">
            <v xml:space="preserve">Schweizer Straße 7 </v>
          </cell>
          <cell r="C51" t="str">
            <v>01069</v>
          </cell>
          <cell r="D51" t="str">
            <v>Dresden</v>
          </cell>
        </row>
        <row r="52">
          <cell r="A52" t="str">
            <v>Sporthalle 144. Grundschule</v>
          </cell>
          <cell r="B52" t="str">
            <v>Herbststraße 21 a</v>
          </cell>
          <cell r="C52" t="str">
            <v>01139</v>
          </cell>
          <cell r="D52" t="str">
            <v>Dresden</v>
          </cell>
        </row>
        <row r="53">
          <cell r="A53" t="str">
            <v>Sporthalle 147. Grundschule</v>
          </cell>
          <cell r="B53" t="str">
            <v>Döbelner Straße 6 b</v>
          </cell>
          <cell r="C53" t="str">
            <v>01129</v>
          </cell>
          <cell r="D53" t="str">
            <v>Dresden</v>
          </cell>
        </row>
        <row r="54">
          <cell r="A54" t="str">
            <v>Sporthalle 15. Grundschule</v>
          </cell>
          <cell r="B54" t="str">
            <v>Görlitzer Straße 8</v>
          </cell>
          <cell r="C54" t="str">
            <v>01099</v>
          </cell>
          <cell r="D54" t="str">
            <v>Dresden</v>
          </cell>
        </row>
        <row r="55">
          <cell r="A55" t="str">
            <v>Sporthalle 153. Grundschule</v>
          </cell>
          <cell r="B55" t="str">
            <v>Fröbelstraße 1</v>
          </cell>
          <cell r="C55" t="str">
            <v>01159</v>
          </cell>
          <cell r="D55" t="str">
            <v>Dresden</v>
          </cell>
        </row>
        <row r="56">
          <cell r="A56" t="str">
            <v>Sporthalle 16. Grundschule</v>
          </cell>
          <cell r="B56" t="str">
            <v xml:space="preserve">Josephinenstraße 6 </v>
          </cell>
          <cell r="C56" t="str">
            <v>01069</v>
          </cell>
          <cell r="D56" t="str">
            <v>Dresden</v>
          </cell>
        </row>
        <row r="57">
          <cell r="A57" t="str">
            <v>Sporthalle 19. Grundschule</v>
          </cell>
          <cell r="B57" t="str">
            <v xml:space="preserve">Am Jägerpark 5 </v>
          </cell>
          <cell r="C57" t="str">
            <v>01099</v>
          </cell>
          <cell r="D57" t="str">
            <v>Dresden</v>
          </cell>
        </row>
        <row r="58">
          <cell r="A58" t="str">
            <v>Sporthalle 25. Grund- und Oberschule</v>
          </cell>
          <cell r="B58" t="str">
            <v xml:space="preserve">Pohlandstraße 40 </v>
          </cell>
          <cell r="C58" t="str">
            <v>01309</v>
          </cell>
          <cell r="D58" t="str">
            <v>Dresden</v>
          </cell>
        </row>
        <row r="59">
          <cell r="A59" t="str">
            <v>Sporthalle 26. Grundschule</v>
          </cell>
          <cell r="B59" t="str">
            <v xml:space="preserve">Osterbergstraße 22 </v>
          </cell>
          <cell r="C59" t="str">
            <v>01127</v>
          </cell>
          <cell r="D59" t="str">
            <v>Dresden</v>
          </cell>
        </row>
        <row r="60">
          <cell r="A60" t="str">
            <v>Sporthalle 30. Grundschule</v>
          </cell>
          <cell r="B60" t="str">
            <v xml:space="preserve">Hechtstraße 55 </v>
          </cell>
          <cell r="C60" t="str">
            <v>01097</v>
          </cell>
          <cell r="D60" t="str">
            <v>Dresden</v>
          </cell>
        </row>
        <row r="61">
          <cell r="A61" t="str">
            <v>Sporthalle 30. Oberschule</v>
          </cell>
          <cell r="B61" t="str">
            <v xml:space="preserve">Unterer Kreuzweg 4 </v>
          </cell>
          <cell r="C61" t="str">
            <v>01097</v>
          </cell>
          <cell r="D61" t="str">
            <v>Dresden</v>
          </cell>
        </row>
        <row r="62">
          <cell r="A62" t="str">
            <v>Sporthalle 32. Grundschule</v>
          </cell>
          <cell r="B62" t="str">
            <v xml:space="preserve">Hofmannstraße 34 </v>
          </cell>
          <cell r="C62" t="str">
            <v>01277</v>
          </cell>
          <cell r="D62" t="str">
            <v>Dresden</v>
          </cell>
        </row>
        <row r="63">
          <cell r="A63" t="str">
            <v>Sporthalle 32. Oberschule</v>
          </cell>
          <cell r="B63" t="str">
            <v xml:space="preserve">Schilfweg 3 </v>
          </cell>
          <cell r="C63" t="str">
            <v>01237</v>
          </cell>
          <cell r="D63" t="str">
            <v>Dresden</v>
          </cell>
        </row>
        <row r="64">
          <cell r="A64" t="str">
            <v>Sporthalle 33. Grundschule</v>
          </cell>
          <cell r="B64" t="str">
            <v xml:space="preserve">Marienberger Straße 7 </v>
          </cell>
          <cell r="C64" t="str">
            <v>01279</v>
          </cell>
          <cell r="D64" t="str">
            <v>Dresden</v>
          </cell>
        </row>
        <row r="65">
          <cell r="A65" t="str">
            <v>Sporthalle 35. Grundschule</v>
          </cell>
          <cell r="B65" t="str">
            <v xml:space="preserve">Bünaustraße 12 </v>
          </cell>
          <cell r="C65" t="str">
            <v>01159</v>
          </cell>
          <cell r="D65" t="str">
            <v>Dresden</v>
          </cell>
        </row>
        <row r="66">
          <cell r="A66" t="str">
            <v>Sporthalle 35. Oberschule</v>
          </cell>
          <cell r="B66" t="str">
            <v xml:space="preserve">Clara-Zetkin-Straße 20 </v>
          </cell>
          <cell r="C66" t="str">
            <v>01159</v>
          </cell>
          <cell r="D66" t="str">
            <v>Dresden</v>
          </cell>
        </row>
        <row r="67">
          <cell r="A67" t="str">
            <v>Sporthalle 36. Oberschule/ 37. Grundschule</v>
          </cell>
          <cell r="B67" t="str">
            <v xml:space="preserve">Emil-Ueberall-Straße 34 </v>
          </cell>
          <cell r="C67" t="str">
            <v>01159</v>
          </cell>
          <cell r="D67" t="str">
            <v>Dresden</v>
          </cell>
        </row>
        <row r="68">
          <cell r="A68" t="str">
            <v>Sporthalle 39. Grundschule</v>
          </cell>
          <cell r="B68" t="str">
            <v xml:space="preserve">Schleiermacherstraße 8 </v>
          </cell>
          <cell r="C68" t="str">
            <v>01187</v>
          </cell>
          <cell r="D68" t="str">
            <v>Dresden</v>
          </cell>
        </row>
        <row r="69">
          <cell r="A69" t="str">
            <v>Sporthalle 4. Grundschule</v>
          </cell>
          <cell r="B69" t="str">
            <v xml:space="preserve">Löwenstraße 2 </v>
          </cell>
          <cell r="C69" t="str">
            <v>01099</v>
          </cell>
          <cell r="D69" t="str">
            <v>Dresden</v>
          </cell>
        </row>
        <row r="70">
          <cell r="A70" t="str">
            <v>Sporthalle 41. Grundschule</v>
          </cell>
          <cell r="B70" t="str">
            <v xml:space="preserve">Hauptmannstraße 15 </v>
          </cell>
          <cell r="C70" t="str">
            <v>01139</v>
          </cell>
          <cell r="D70" t="str">
            <v>Dresden</v>
          </cell>
        </row>
        <row r="71">
          <cell r="A71" t="str">
            <v>Sporthalle 43. Grundschule</v>
          </cell>
          <cell r="B71" t="str">
            <v xml:space="preserve">Riegelplatz 2 </v>
          </cell>
          <cell r="C71" t="str">
            <v>01139</v>
          </cell>
          <cell r="D71" t="str">
            <v>Dresden</v>
          </cell>
        </row>
        <row r="72">
          <cell r="A72" t="str">
            <v>Sporthalle 44. Grundschule</v>
          </cell>
          <cell r="B72" t="str">
            <v xml:space="preserve">Salbachstraße 10 </v>
          </cell>
          <cell r="C72" t="str">
            <v>01279</v>
          </cell>
          <cell r="D72" t="str">
            <v>Dresden</v>
          </cell>
        </row>
        <row r="73">
          <cell r="A73" t="str">
            <v>Sporthalle 46. Oberschule</v>
          </cell>
          <cell r="B73" t="str">
            <v xml:space="preserve">Bernhardstraße 18 </v>
          </cell>
          <cell r="C73" t="str">
            <v>01069</v>
          </cell>
          <cell r="D73" t="str">
            <v>Dresden</v>
          </cell>
        </row>
        <row r="74">
          <cell r="A74" t="str">
            <v>Sporthalle 47. Grundschule</v>
          </cell>
          <cell r="B74" t="str">
            <v xml:space="preserve">Mockritzer Straße 19 </v>
          </cell>
          <cell r="C74" t="str">
            <v>01219</v>
          </cell>
          <cell r="D74" t="str">
            <v>Dresden</v>
          </cell>
        </row>
        <row r="75">
          <cell r="A75" t="str">
            <v>Sporthalle 48. Grundschule</v>
          </cell>
          <cell r="B75" t="str">
            <v xml:space="preserve">Seminarstraße 11 </v>
          </cell>
          <cell r="C75" t="str">
            <v>01067</v>
          </cell>
          <cell r="D75" t="str">
            <v>Dresden</v>
          </cell>
        </row>
        <row r="76">
          <cell r="A76" t="str">
            <v>Sporthalle 49. Grundschule</v>
          </cell>
          <cell r="B76" t="str">
            <v xml:space="preserve">Bernhardstraße 80 </v>
          </cell>
          <cell r="C76" t="str">
            <v>01187</v>
          </cell>
          <cell r="D76" t="str">
            <v>Dresden</v>
          </cell>
        </row>
        <row r="77">
          <cell r="A77" t="str">
            <v>Sporthalle 50. Grundschule</v>
          </cell>
          <cell r="B77" t="str">
            <v xml:space="preserve">Dörnichtweg 54 </v>
          </cell>
          <cell r="C77" t="str">
            <v>01109</v>
          </cell>
          <cell r="D77" t="str">
            <v>Dresden</v>
          </cell>
        </row>
        <row r="78">
          <cell r="A78" t="str">
            <v>Sporthalle 51. Grundschule</v>
          </cell>
          <cell r="B78" t="str">
            <v xml:space="preserve">Rosa-Menzer-Straße 24 </v>
          </cell>
          <cell r="C78" t="str">
            <v>01309</v>
          </cell>
          <cell r="D78" t="str">
            <v>Dresden</v>
          </cell>
        </row>
        <row r="79">
          <cell r="A79" t="str">
            <v>Sporthalle 55. Oberschule</v>
          </cell>
          <cell r="B79" t="str">
            <v xml:space="preserve">Nöthnitzer Straße 6 </v>
          </cell>
          <cell r="C79" t="str">
            <v>01187</v>
          </cell>
          <cell r="D79" t="str">
            <v>Dresden</v>
          </cell>
        </row>
        <row r="80">
          <cell r="A80" t="str">
            <v>Sporthalle 56. Grundschule</v>
          </cell>
          <cell r="B80" t="str">
            <v xml:space="preserve">Böttgerstraße 11 </v>
          </cell>
          <cell r="C80" t="str">
            <v>01129</v>
          </cell>
          <cell r="D80" t="str">
            <v>Dresden</v>
          </cell>
        </row>
        <row r="81">
          <cell r="A81" t="str">
            <v>Sporthalle 56. Oberschule</v>
          </cell>
          <cell r="B81" t="str">
            <v xml:space="preserve">Aachener Straße 10 </v>
          </cell>
          <cell r="C81" t="str">
            <v>01129</v>
          </cell>
          <cell r="D81" t="str">
            <v>Dresden</v>
          </cell>
        </row>
        <row r="82">
          <cell r="A82" t="str">
            <v>Sporthalle 59. Grundschule</v>
          </cell>
          <cell r="B82" t="str">
            <v xml:space="preserve">Kurparkstraße 12 </v>
          </cell>
          <cell r="C82" t="str">
            <v>01324</v>
          </cell>
          <cell r="D82" t="str">
            <v>Dresden</v>
          </cell>
        </row>
        <row r="83">
          <cell r="A83" t="str">
            <v>Sporthalle 6. Grundschule</v>
          </cell>
          <cell r="B83" t="str">
            <v xml:space="preserve">Fetscherstraße 2 </v>
          </cell>
          <cell r="C83" t="str">
            <v>01307</v>
          </cell>
          <cell r="D83" t="str">
            <v>Dresden</v>
          </cell>
        </row>
        <row r="84">
          <cell r="A84" t="str">
            <v>Sporthalle 61. Grundschule</v>
          </cell>
          <cell r="B84" t="str">
            <v>Hutbergstraße 2</v>
          </cell>
          <cell r="C84" t="str">
            <v>01326</v>
          </cell>
          <cell r="D84" t="str">
            <v>Dresden</v>
          </cell>
        </row>
        <row r="85">
          <cell r="A85" t="str">
            <v>Sporthalle 62. Grundschule</v>
          </cell>
          <cell r="B85" t="str">
            <v xml:space="preserve">Pillnitzer Landstraße 38 </v>
          </cell>
          <cell r="C85" t="str">
            <v>01326</v>
          </cell>
          <cell r="D85" t="str">
            <v>Dresden</v>
          </cell>
        </row>
        <row r="86">
          <cell r="A86" t="str">
            <v>Sporthalle 62. Oberschule</v>
          </cell>
          <cell r="B86" t="str">
            <v xml:space="preserve">Fidelio-F.-Finke-Straße 15 </v>
          </cell>
          <cell r="C86" t="str">
            <v>01326</v>
          </cell>
          <cell r="D86" t="str">
            <v>Dresden</v>
          </cell>
        </row>
        <row r="87">
          <cell r="A87" t="str">
            <v>Sporthalle 63. Grundschule</v>
          </cell>
          <cell r="B87" t="str">
            <v xml:space="preserve">Wägnerstraße 24 </v>
          </cell>
          <cell r="C87" t="str">
            <v>01309</v>
          </cell>
          <cell r="D87" t="str">
            <v>Dresden</v>
          </cell>
        </row>
        <row r="88">
          <cell r="A88" t="str">
            <v>Sporthalle 64. Oberschule</v>
          </cell>
          <cell r="B88" t="str">
            <v xml:space="preserve">Linzer Straße 1 </v>
          </cell>
          <cell r="C88" t="str">
            <v>01279</v>
          </cell>
          <cell r="D88" t="str">
            <v>Dresden</v>
          </cell>
        </row>
        <row r="89">
          <cell r="A89" t="str">
            <v>Sporthalle 65. Grundschule</v>
          </cell>
          <cell r="B89" t="str">
            <v xml:space="preserve">Zschierener Straße 5 </v>
          </cell>
          <cell r="C89" t="str">
            <v>01259</v>
          </cell>
          <cell r="D89" t="str">
            <v>Dresden</v>
          </cell>
        </row>
        <row r="90">
          <cell r="A90" t="str">
            <v>Sporthalle 66. Oberschule</v>
          </cell>
          <cell r="B90" t="str">
            <v xml:space="preserve">Dieselstraße 55 </v>
          </cell>
          <cell r="C90" t="str">
            <v>01257</v>
          </cell>
          <cell r="D90" t="str">
            <v>Dresden</v>
          </cell>
        </row>
        <row r="91">
          <cell r="A91" t="str">
            <v>Sporthalle 68. Grundschule</v>
          </cell>
          <cell r="B91" t="str">
            <v xml:space="preserve">Heiligenbornstraße 15 </v>
          </cell>
          <cell r="C91" t="str">
            <v>01219</v>
          </cell>
          <cell r="D91" t="str">
            <v>Dresden</v>
          </cell>
        </row>
        <row r="92">
          <cell r="A92" t="str">
            <v>Sporthalle 70. Grundschule</v>
          </cell>
          <cell r="B92" t="str">
            <v xml:space="preserve">Südhöhe 36 </v>
          </cell>
          <cell r="C92" t="str">
            <v>01217</v>
          </cell>
          <cell r="D92" t="str">
            <v>Dresden</v>
          </cell>
        </row>
        <row r="93">
          <cell r="A93" t="str">
            <v>Sporthalle 71. Grundschule</v>
          </cell>
          <cell r="B93" t="str">
            <v xml:space="preserve">Franzweg 4 </v>
          </cell>
          <cell r="C93" t="str">
            <v>01217</v>
          </cell>
          <cell r="D93" t="str">
            <v>Dresden</v>
          </cell>
        </row>
        <row r="94">
          <cell r="A94" t="str">
            <v>Sporthalle 74. Grundschule Gompitz</v>
          </cell>
          <cell r="B94" t="str">
            <v xml:space="preserve">Ockerwitzer Allee 128 </v>
          </cell>
          <cell r="C94" t="str">
            <v>01156</v>
          </cell>
          <cell r="D94" t="str">
            <v>Dresden</v>
          </cell>
        </row>
        <row r="95">
          <cell r="A95" t="str">
            <v>Sporthalle 75. Grundschule</v>
          </cell>
          <cell r="B95" t="str">
            <v xml:space="preserve">Warthaer Straße 60 </v>
          </cell>
          <cell r="C95" t="str">
            <v>01157</v>
          </cell>
          <cell r="D95" t="str">
            <v>Dresden</v>
          </cell>
        </row>
        <row r="96">
          <cell r="A96" t="str">
            <v>Sporthalle 76. Grundschule</v>
          </cell>
          <cell r="B96" t="str">
            <v>Am Lehmberg 28 a</v>
          </cell>
          <cell r="C96" t="str">
            <v>01157</v>
          </cell>
          <cell r="D96" t="str">
            <v>Dresden</v>
          </cell>
        </row>
        <row r="97">
          <cell r="A97" t="str">
            <v>Sporthalle 76. Oberschule</v>
          </cell>
          <cell r="B97" t="str">
            <v xml:space="preserve">Merbitzer Straße 9 </v>
          </cell>
          <cell r="C97" t="str">
            <v>01157</v>
          </cell>
          <cell r="D97" t="str">
            <v>Dresden</v>
          </cell>
        </row>
        <row r="98">
          <cell r="A98" t="str">
            <v>Sporthalle 77. Grundschule</v>
          </cell>
          <cell r="B98" t="str">
            <v xml:space="preserve">Am Urnenfeld 27 </v>
          </cell>
          <cell r="C98" t="str">
            <v>01157</v>
          </cell>
          <cell r="D98" t="str">
            <v>Dresden</v>
          </cell>
        </row>
        <row r="99">
          <cell r="A99" t="str">
            <v>Sporthalle 8. Grundschule</v>
          </cell>
          <cell r="B99" t="str">
            <v xml:space="preserve">Konkordienstraße 12 </v>
          </cell>
          <cell r="C99" t="str">
            <v>01127</v>
          </cell>
          <cell r="D99" t="str">
            <v>Dresden</v>
          </cell>
        </row>
        <row r="100">
          <cell r="A100" t="str">
            <v>Sporthalle 80. Grundschule</v>
          </cell>
          <cell r="B100" t="str">
            <v xml:space="preserve">Oskar-Seyffert-Straße 3 </v>
          </cell>
          <cell r="C100" t="str">
            <v>01189</v>
          </cell>
          <cell r="D100" t="str">
            <v>Dresden</v>
          </cell>
        </row>
        <row r="101">
          <cell r="A101" t="str">
            <v>Sporthalle 81. Grundschule</v>
          </cell>
          <cell r="B101" t="str">
            <v xml:space="preserve">Robert-Weber-Straße 5 </v>
          </cell>
          <cell r="C101" t="str">
            <v>01187</v>
          </cell>
          <cell r="D101" t="str">
            <v>Dresden</v>
          </cell>
        </row>
        <row r="102">
          <cell r="A102" t="str">
            <v>Sporthalle 82. Grund- und Oberschule</v>
          </cell>
          <cell r="B102" t="str">
            <v xml:space="preserve">Gertrud-Caspari-Straße 9 </v>
          </cell>
          <cell r="C102" t="str">
            <v>01109</v>
          </cell>
          <cell r="D102" t="str">
            <v>Dresden</v>
          </cell>
        </row>
        <row r="103">
          <cell r="A103" t="str">
            <v>Sporthalle 84. Grundschule</v>
          </cell>
          <cell r="B103" t="str">
            <v xml:space="preserve">Heinrich-Tessenow-Weg 28 </v>
          </cell>
          <cell r="C103" t="str">
            <v>01109</v>
          </cell>
          <cell r="D103" t="str">
            <v>Dresden</v>
          </cell>
        </row>
        <row r="104">
          <cell r="A104" t="str">
            <v>Sporthalle 85. Grundschule</v>
          </cell>
          <cell r="B104" t="str">
            <v xml:space="preserve">Radeburger Straße 168 </v>
          </cell>
          <cell r="C104" t="str">
            <v>01109</v>
          </cell>
          <cell r="D104" t="str">
            <v>Dresden</v>
          </cell>
        </row>
        <row r="105">
          <cell r="A105" t="str">
            <v>Sporthalle 88. Grund- und Oberschule</v>
          </cell>
          <cell r="B105" t="str">
            <v xml:space="preserve">Dresdner Straße 50 </v>
          </cell>
          <cell r="C105" t="str">
            <v>01326</v>
          </cell>
          <cell r="D105" t="str">
            <v>Dresden</v>
          </cell>
        </row>
        <row r="106">
          <cell r="A106" t="str">
            <v>Sporthalle 89. Grundschule</v>
          </cell>
          <cell r="B106" t="str">
            <v xml:space="preserve">Sosaer Straße 10 </v>
          </cell>
          <cell r="C106" t="str">
            <v>01257</v>
          </cell>
          <cell r="D106" t="str">
            <v>Dresden</v>
          </cell>
        </row>
        <row r="107">
          <cell r="A107" t="str">
            <v>Sporthalle 9. Oberschule</v>
          </cell>
          <cell r="B107" t="str">
            <v xml:space="preserve">Lommatzscher Straße 121 </v>
          </cell>
          <cell r="C107" t="str">
            <v>01139</v>
          </cell>
          <cell r="D107" t="str">
            <v>Dresden</v>
          </cell>
        </row>
        <row r="108">
          <cell r="A108" t="str">
            <v>Sporthalle 90. Grundschule</v>
          </cell>
          <cell r="B108" t="str">
            <v xml:space="preserve">Kleinlugaer Straße 25 </v>
          </cell>
          <cell r="C108" t="str">
            <v>01259</v>
          </cell>
          <cell r="D108" t="str">
            <v>Dresden</v>
          </cell>
        </row>
        <row r="109">
          <cell r="A109" t="str">
            <v>Sporthalle 91. Grundschule</v>
          </cell>
          <cell r="B109" t="str">
            <v xml:space="preserve">Bernard-Shaw-Straße 11 </v>
          </cell>
          <cell r="C109" t="str">
            <v>01259</v>
          </cell>
          <cell r="D109" t="str">
            <v>Dresden</v>
          </cell>
        </row>
        <row r="110">
          <cell r="A110" t="str">
            <v>Sporthalle 92. Grundschule</v>
          </cell>
          <cell r="B110" t="str">
            <v xml:space="preserve">Großzschachwitzer Straße 29 </v>
          </cell>
          <cell r="C110" t="str">
            <v>01259</v>
          </cell>
          <cell r="D110" t="str">
            <v>Dresden</v>
          </cell>
        </row>
        <row r="111">
          <cell r="A111" t="str">
            <v>Sporthalle 93. Grundschule</v>
          </cell>
          <cell r="B111" t="str">
            <v>Dobritzer Weg 1</v>
          </cell>
          <cell r="C111" t="str">
            <v>01237</v>
          </cell>
          <cell r="D111" t="str">
            <v>Dresden</v>
          </cell>
        </row>
        <row r="112">
          <cell r="A112" t="str">
            <v>Sporthalle 95. Grundschule</v>
          </cell>
          <cell r="B112" t="str">
            <v xml:space="preserve">Donathstraße 10 </v>
          </cell>
          <cell r="C112" t="str">
            <v>01279</v>
          </cell>
          <cell r="D112" t="str">
            <v>Dresden</v>
          </cell>
        </row>
        <row r="113">
          <cell r="A113" t="str">
            <v>Sporthalle 96. Grundschule</v>
          </cell>
          <cell r="B113" t="str">
            <v xml:space="preserve">Liebstädter Straße 37 </v>
          </cell>
          <cell r="C113" t="str">
            <v>01277</v>
          </cell>
          <cell r="D113" t="str">
            <v>Dresden</v>
          </cell>
        </row>
        <row r="114">
          <cell r="A114" t="str">
            <v>Sporthalle Andreas-Schubert-Straße</v>
          </cell>
          <cell r="B114" t="str">
            <v xml:space="preserve">Andreas-Schubert-Straße 41 </v>
          </cell>
          <cell r="C114" t="str">
            <v>01069</v>
          </cell>
          <cell r="D114" t="str">
            <v>Dresden</v>
          </cell>
        </row>
        <row r="115">
          <cell r="A115" t="str">
            <v>Sporthalle AST 36. Oberschule</v>
          </cell>
          <cell r="B115" t="str">
            <v>Dahlienweg 19</v>
          </cell>
          <cell r="C115" t="str">
            <v>01159</v>
          </cell>
          <cell r="D115" t="str">
            <v>Dresden</v>
          </cell>
        </row>
        <row r="116">
          <cell r="A116" t="str">
            <v>Sporthalle AST BSZ für Wirtschaft "Prof. Dr.Zeigner"</v>
          </cell>
          <cell r="B116" t="str">
            <v>Bodenbacher Straße 154 a</v>
          </cell>
          <cell r="C116" t="str">
            <v>01277</v>
          </cell>
          <cell r="D116" t="str">
            <v>Dresden</v>
          </cell>
        </row>
        <row r="117">
          <cell r="A117" t="str">
            <v>Sporthalle AST des BSZ für Agrarwirtschaft und Ernährung</v>
          </cell>
          <cell r="B117" t="str">
            <v xml:space="preserve">Altroßthal 1 </v>
          </cell>
          <cell r="C117" t="str">
            <v>01169</v>
          </cell>
          <cell r="D117" t="str">
            <v>Dresden</v>
          </cell>
        </row>
        <row r="118">
          <cell r="A118" t="str">
            <v>Sporthalle AST des BSZ für Dienstleistung und Gestaltung</v>
          </cell>
          <cell r="B118" t="str">
            <v xml:space="preserve">Höckendorfer Weg 2 </v>
          </cell>
          <cell r="C118" t="str">
            <v>01189</v>
          </cell>
          <cell r="D118" t="str">
            <v>Dresden</v>
          </cell>
        </row>
        <row r="119">
          <cell r="A119" t="str">
            <v>Sporthalle August-Bebel-Straße</v>
          </cell>
          <cell r="B119" t="str">
            <v>August-Bebel-Straße 18</v>
          </cell>
          <cell r="C119" t="str">
            <v>01219</v>
          </cell>
          <cell r="D119" t="str">
            <v>Dresden</v>
          </cell>
        </row>
        <row r="120">
          <cell r="A120" t="str">
            <v>Sporthalle Bertolt-Brecht-Gymnasium</v>
          </cell>
          <cell r="B120" t="str">
            <v xml:space="preserve">Thomaestraße 60 </v>
          </cell>
          <cell r="C120" t="str">
            <v>01307</v>
          </cell>
          <cell r="D120" t="str">
            <v>Dresden</v>
          </cell>
        </row>
        <row r="121">
          <cell r="A121" t="str">
            <v>Sporthalle Berufsförderungswerk</v>
          </cell>
          <cell r="B121" t="str">
            <v xml:space="preserve">Hellerhofstraße 35 </v>
          </cell>
          <cell r="C121" t="str">
            <v>01129</v>
          </cell>
          <cell r="D121" t="str">
            <v>Dresden</v>
          </cell>
        </row>
        <row r="122">
          <cell r="A122" t="str">
            <v>Sporthalle BIP Kreativitätsschule</v>
          </cell>
          <cell r="B122" t="str">
            <v xml:space="preserve">Tiergartenstraße 18 </v>
          </cell>
          <cell r="C122" t="str">
            <v>01219</v>
          </cell>
          <cell r="D122" t="str">
            <v>Dresden</v>
          </cell>
        </row>
        <row r="123">
          <cell r="A123" t="str">
            <v>Sporthalle Boxberger Straße</v>
          </cell>
          <cell r="B123" t="str">
            <v xml:space="preserve">Boxberger Straße 1 </v>
          </cell>
          <cell r="C123" t="str">
            <v>01239</v>
          </cell>
          <cell r="D123" t="str">
            <v>Dresden</v>
          </cell>
        </row>
        <row r="124">
          <cell r="A124" t="str">
            <v>Sporthalle BSZ für Agrarwirtschaft und Ernährung</v>
          </cell>
          <cell r="B124" t="str">
            <v xml:space="preserve">Canalettostraße 8 </v>
          </cell>
          <cell r="C124" t="str">
            <v>01307</v>
          </cell>
          <cell r="D124" t="str">
            <v>Dresden</v>
          </cell>
        </row>
        <row r="125">
          <cell r="A125" t="str">
            <v>Sporthalle BSZ für Bau und Technik</v>
          </cell>
          <cell r="B125" t="str">
            <v xml:space="preserve">Güntzstraße 3 </v>
          </cell>
          <cell r="C125" t="str">
            <v>01069</v>
          </cell>
          <cell r="D125" t="str">
            <v>Dresden</v>
          </cell>
        </row>
        <row r="126">
          <cell r="A126" t="str">
            <v>Sporthalle BSZ für Dienstleistung und Gestaltung</v>
          </cell>
          <cell r="B126" t="str">
            <v xml:space="preserve">Chemnitzer Straße 83 </v>
          </cell>
          <cell r="C126" t="str">
            <v>01187</v>
          </cell>
          <cell r="D126" t="str">
            <v>Dresden</v>
          </cell>
        </row>
        <row r="127">
          <cell r="A127" t="str">
            <v>Sporthalle BSZ für Elektrotechnik</v>
          </cell>
          <cell r="B127" t="str">
            <v xml:space="preserve">Strehlener Platz 2 </v>
          </cell>
          <cell r="C127" t="str">
            <v>01219</v>
          </cell>
          <cell r="D127" t="str">
            <v>Dresden</v>
          </cell>
        </row>
        <row r="128">
          <cell r="A128" t="str">
            <v>Sporthalle BSZ für Gastgewerbe "Ernst Lößnitzer"</v>
          </cell>
          <cell r="B128" t="str">
            <v xml:space="preserve">Wachsbleichstraße 6 </v>
          </cell>
          <cell r="C128" t="str">
            <v>01067</v>
          </cell>
          <cell r="D128" t="str">
            <v>Dresden</v>
          </cell>
        </row>
        <row r="129">
          <cell r="A129" t="str">
            <v>Sporthalle BSZ für Technik "Gustav Anton Zeuner"</v>
          </cell>
          <cell r="B129" t="str">
            <v xml:space="preserve">Gerokstraße 22 </v>
          </cell>
          <cell r="C129" t="str">
            <v>01307</v>
          </cell>
          <cell r="D129" t="str">
            <v>Dresden</v>
          </cell>
        </row>
        <row r="130">
          <cell r="A130" t="str">
            <v>Sporthalle BSZ für Wirtschaft "Franz Ludwig Gehe"</v>
          </cell>
          <cell r="B130" t="str">
            <v xml:space="preserve">Berthelsdorfer Weg 2 </v>
          </cell>
          <cell r="C130" t="str">
            <v>01279</v>
          </cell>
          <cell r="D130" t="str">
            <v>Dresden</v>
          </cell>
        </row>
        <row r="131">
          <cell r="A131" t="str">
            <v>Sporthalle BSZ für Wirtschaft "Prof. Dr.Zeigner"</v>
          </cell>
          <cell r="B131" t="str">
            <v xml:space="preserve">Melanchthonstraße 9 </v>
          </cell>
          <cell r="C131" t="str">
            <v>01099</v>
          </cell>
          <cell r="D131" t="str">
            <v>Dresden</v>
          </cell>
        </row>
        <row r="132">
          <cell r="A132" t="str">
            <v>Sporthalle BSZ Gesundheit und Sozialwesen</v>
          </cell>
          <cell r="B132" t="str">
            <v>Döbelner Straße 6 a</v>
          </cell>
          <cell r="C132" t="str">
            <v>01129</v>
          </cell>
          <cell r="D132" t="str">
            <v>Dresden</v>
          </cell>
        </row>
        <row r="133">
          <cell r="A133" t="str">
            <v xml:space="preserve">Sporthalle Christliche Schule Dresden </v>
          </cell>
          <cell r="B133" t="str">
            <v xml:space="preserve">Rathener Straße 78 </v>
          </cell>
          <cell r="C133" t="str">
            <v>01259</v>
          </cell>
          <cell r="D133" t="str">
            <v>Dresden</v>
          </cell>
        </row>
        <row r="134">
          <cell r="A134" t="str">
            <v>Sporthalle Dinglingerschule</v>
          </cell>
          <cell r="B134" t="str">
            <v xml:space="preserve">Dinglingerstraße 4 </v>
          </cell>
          <cell r="C134" t="str">
            <v>01307</v>
          </cell>
          <cell r="D134" t="str">
            <v>Dresden</v>
          </cell>
        </row>
        <row r="135">
          <cell r="A135" t="str">
            <v>Sporthalle Dresdner Sportclub 1898 e.V.</v>
          </cell>
          <cell r="B135" t="str">
            <v xml:space="preserve">Magdeburger Straße 12 </v>
          </cell>
          <cell r="C135" t="str">
            <v>01067</v>
          </cell>
          <cell r="D135" t="str">
            <v>Dresden</v>
          </cell>
        </row>
        <row r="136">
          <cell r="A136" t="str">
            <v>Sporthalle ehem. 141. Mittelschule</v>
          </cell>
          <cell r="B136" t="str">
            <v xml:space="preserve">Ginsterstraße 1 </v>
          </cell>
          <cell r="C136" t="str">
            <v>01169</v>
          </cell>
          <cell r="D136" t="str">
            <v>Dresden</v>
          </cell>
        </row>
        <row r="137">
          <cell r="A137" t="str">
            <v>Sporthalle ehem. 72. Oberschule</v>
          </cell>
          <cell r="B137" t="str">
            <v xml:space="preserve">Kleinnaundorfer Straße 6 </v>
          </cell>
          <cell r="C137" t="str">
            <v>01189</v>
          </cell>
          <cell r="D137" t="str">
            <v>Dresden</v>
          </cell>
        </row>
        <row r="138">
          <cell r="A138" t="str">
            <v>Sporthalle ehem. 79. Mittelschule</v>
          </cell>
          <cell r="B138" t="str">
            <v xml:space="preserve">Urnenstraße 22 </v>
          </cell>
          <cell r="C138" t="str">
            <v>01257</v>
          </cell>
          <cell r="D138" t="str">
            <v>Dresden</v>
          </cell>
        </row>
        <row r="139">
          <cell r="A139" t="str">
            <v>Sporthalle ehem. 86. Mittelschule</v>
          </cell>
          <cell r="B139" t="str">
            <v xml:space="preserve">Alexander-Herzen-Straße 64 </v>
          </cell>
          <cell r="C139" t="str">
            <v>01109</v>
          </cell>
          <cell r="D139" t="str">
            <v>Dresden</v>
          </cell>
        </row>
        <row r="140">
          <cell r="A140" t="str">
            <v>Sporthalle ehem. 87. Grundschule</v>
          </cell>
          <cell r="B140" t="str">
            <v xml:space="preserve">Plantagenweg 3 </v>
          </cell>
          <cell r="C140" t="str">
            <v>01326</v>
          </cell>
          <cell r="D140" t="str">
            <v>Dresden</v>
          </cell>
        </row>
        <row r="141">
          <cell r="A141" t="str">
            <v>Sporthalle ehem. Grundschule Schullwitz</v>
          </cell>
          <cell r="B141" t="str">
            <v xml:space="preserve">Bühlauer Straße 25 </v>
          </cell>
          <cell r="C141" t="str">
            <v>01328</v>
          </cell>
          <cell r="D141" t="str">
            <v>Dresden</v>
          </cell>
        </row>
        <row r="142">
          <cell r="A142" t="str">
            <v>Sporthalle ehem. Schule zur Lernförderung</v>
          </cell>
          <cell r="B142" t="str">
            <v xml:space="preserve">Luboldtstraße 15 </v>
          </cell>
          <cell r="C142" t="str">
            <v>01324</v>
          </cell>
          <cell r="D142" t="str">
            <v>Dresden</v>
          </cell>
        </row>
        <row r="143">
          <cell r="A143" t="str">
            <v>Sporthalle Emerich-Ambros-Ufer</v>
          </cell>
          <cell r="B143" t="str">
            <v xml:space="preserve">Emerich-Ambros-Ufer 74 </v>
          </cell>
          <cell r="C143" t="str">
            <v>01159</v>
          </cell>
          <cell r="D143" t="str">
            <v>Dresden</v>
          </cell>
        </row>
        <row r="144">
          <cell r="A144" t="str">
            <v>Sporthalle Förderzentrum "Am Leutewitzer Park"</v>
          </cell>
          <cell r="B144" t="str">
            <v xml:space="preserve">Gottfried-Keller-Straße 40 </v>
          </cell>
          <cell r="C144" t="str">
            <v>01157</v>
          </cell>
          <cell r="D144" t="str">
            <v>Dresden</v>
          </cell>
        </row>
        <row r="145">
          <cell r="A145" t="str">
            <v>Sporthalle Förderzentrum für Körperbehinderte/Sprache</v>
          </cell>
          <cell r="B145" t="str">
            <v xml:space="preserve">Fischhausstraße 12 </v>
          </cell>
          <cell r="C145" t="str">
            <v>01099</v>
          </cell>
          <cell r="D145" t="str">
            <v>Dresden</v>
          </cell>
        </row>
        <row r="146">
          <cell r="A146" t="str">
            <v>Sporthalle Forsythienstraße (ehem. 142.GS)</v>
          </cell>
          <cell r="B146" t="str">
            <v xml:space="preserve">Forsythienstraße 24 </v>
          </cell>
          <cell r="C146" t="str">
            <v>01169</v>
          </cell>
          <cell r="D146" t="str">
            <v>Dresden</v>
          </cell>
        </row>
        <row r="147">
          <cell r="A147" t="str">
            <v>Sporthalle Freie Evangelische Schule Dresden</v>
          </cell>
          <cell r="B147" t="str">
            <v xml:space="preserve">Hausdorfer Straße 4 </v>
          </cell>
          <cell r="C147" t="str">
            <v>01277</v>
          </cell>
          <cell r="D147" t="str">
            <v>Dresden</v>
          </cell>
        </row>
        <row r="148">
          <cell r="A148" t="str">
            <v xml:space="preserve">Sporthalle Gerhard Grafe </v>
          </cell>
          <cell r="B148" t="str">
            <v>Weixdorfer Rathausplatz 2 a</v>
          </cell>
          <cell r="C148" t="str">
            <v>01108</v>
          </cell>
          <cell r="D148" t="str">
            <v>Dresden</v>
          </cell>
        </row>
        <row r="149">
          <cell r="A149" t="str">
            <v>Sporthalle Ginsterstraße (ehem. 140. GS)</v>
          </cell>
          <cell r="B149" t="str">
            <v xml:space="preserve">Ginsterstraße 3 </v>
          </cell>
          <cell r="C149" t="str">
            <v>01169</v>
          </cell>
          <cell r="D149" t="str">
            <v>Dresden</v>
          </cell>
        </row>
        <row r="150">
          <cell r="A150" t="str">
            <v>Sporthalle Grundschule Cossebaude</v>
          </cell>
          <cell r="B150" t="str">
            <v xml:space="preserve">Bahnhofstraße 5 </v>
          </cell>
          <cell r="C150" t="str">
            <v>01156</v>
          </cell>
          <cell r="D150" t="str">
            <v>Dresden</v>
          </cell>
        </row>
        <row r="151">
          <cell r="A151" t="str">
            <v>Sporthalle Grundschule Naußlitz</v>
          </cell>
          <cell r="B151" t="str">
            <v xml:space="preserve">Saalhausener Straße 61 </v>
          </cell>
          <cell r="C151" t="str">
            <v>01159</v>
          </cell>
          <cell r="D151" t="str">
            <v>Dresden</v>
          </cell>
        </row>
        <row r="152">
          <cell r="A152" t="str">
            <v>Sporthalle Grundschule Schönfeld</v>
          </cell>
          <cell r="B152" t="str">
            <v>Borsbergstraße 12 a</v>
          </cell>
          <cell r="C152" t="str">
            <v>01328</v>
          </cell>
          <cell r="D152" t="str">
            <v>Dresden</v>
          </cell>
        </row>
        <row r="153">
          <cell r="A153" t="str">
            <v>Sporthalle Gymnasium Bühlau</v>
          </cell>
          <cell r="B153" t="str">
            <v xml:space="preserve">Quohrener Straße 12 </v>
          </cell>
          <cell r="C153" t="str">
            <v>01324</v>
          </cell>
          <cell r="D153" t="str">
            <v>Dresden</v>
          </cell>
        </row>
        <row r="154">
          <cell r="A154" t="str">
            <v>Sporthalle Gymnasium Bürgerwiese</v>
          </cell>
          <cell r="B154" t="str">
            <v xml:space="preserve">Parkstraße 4 </v>
          </cell>
          <cell r="C154" t="str">
            <v>01069</v>
          </cell>
          <cell r="D154" t="str">
            <v>Dresden</v>
          </cell>
        </row>
        <row r="155">
          <cell r="A155" t="str">
            <v>Sporthalle Gymnasium Cotta</v>
          </cell>
          <cell r="B155" t="str">
            <v xml:space="preserve">Cossebauder Straße 35 </v>
          </cell>
          <cell r="C155" t="str">
            <v>01157</v>
          </cell>
          <cell r="D155" t="str">
            <v>Dresden</v>
          </cell>
        </row>
        <row r="156">
          <cell r="A156" t="str">
            <v>Sporthalle Gymnasium Dreikönigschule</v>
          </cell>
          <cell r="B156" t="str">
            <v xml:space="preserve">Alaunstraße 32 </v>
          </cell>
          <cell r="C156" t="str">
            <v>01099</v>
          </cell>
          <cell r="D156" t="str">
            <v>Dresden</v>
          </cell>
        </row>
        <row r="157">
          <cell r="A157" t="str">
            <v>Sporthalle Gymnasium Klotzsche</v>
          </cell>
          <cell r="B157" t="str">
            <v xml:space="preserve">Karl-Marx-Straße 44 </v>
          </cell>
          <cell r="C157" t="str">
            <v>01109</v>
          </cell>
          <cell r="D157" t="str">
            <v>Dresden</v>
          </cell>
        </row>
        <row r="158">
          <cell r="A158" t="str">
            <v>Sporthalle Gymnasium Pieschen und 145. Oberschule</v>
          </cell>
          <cell r="B158" t="str">
            <v xml:space="preserve">Gehestraße 10 </v>
          </cell>
          <cell r="C158" t="str">
            <v>01127</v>
          </cell>
          <cell r="D158" t="str">
            <v>Dresden</v>
          </cell>
        </row>
        <row r="159">
          <cell r="A159" t="str">
            <v>Sporthalle Gymnasium Tolkewitz</v>
          </cell>
          <cell r="B159" t="str">
            <v xml:space="preserve">Kipsdorfer Straße 160 </v>
          </cell>
          <cell r="C159" t="str">
            <v>01279</v>
          </cell>
          <cell r="D159" t="str">
            <v>Dresden</v>
          </cell>
        </row>
        <row r="160">
          <cell r="A160" t="str">
            <v>Sporthalle Hans-Erlwein-Gymnasium</v>
          </cell>
          <cell r="B160" t="str">
            <v xml:space="preserve">Hepkestraße 63 </v>
          </cell>
          <cell r="C160" t="str">
            <v>01277</v>
          </cell>
          <cell r="D160" t="str">
            <v>Dresden</v>
          </cell>
        </row>
        <row r="161">
          <cell r="A161" t="str">
            <v>Sporthalle HOGA</v>
          </cell>
          <cell r="B161" t="str">
            <v xml:space="preserve">Zamenhofstraße 61 </v>
          </cell>
          <cell r="C161" t="str">
            <v>01257</v>
          </cell>
          <cell r="D161" t="str">
            <v>Dresden</v>
          </cell>
        </row>
        <row r="162">
          <cell r="A162" t="str">
            <v>Sporthalle Internationale Schule</v>
          </cell>
          <cell r="B162" t="str">
            <v xml:space="preserve">Annenstraße 9 </v>
          </cell>
          <cell r="C162" t="str">
            <v>01067</v>
          </cell>
          <cell r="D162" t="str">
            <v>Dresden</v>
          </cell>
        </row>
        <row r="163">
          <cell r="A163" t="str">
            <v>Sporthalle Julius-Ambrosius-Hülße-Gymnasium</v>
          </cell>
          <cell r="B163" t="str">
            <v xml:space="preserve">Hülßestraße 16 </v>
          </cell>
          <cell r="C163" t="str">
            <v>01237</v>
          </cell>
          <cell r="D163" t="str">
            <v>Dresden</v>
          </cell>
        </row>
        <row r="164">
          <cell r="A164" t="str">
            <v>Sporthalle Karl-Liebknecht-Straße</v>
          </cell>
          <cell r="B164" t="str">
            <v xml:space="preserve">Karl-Liebknecht-Straße 53 </v>
          </cell>
          <cell r="C164" t="str">
            <v>01109</v>
          </cell>
          <cell r="D164" t="str">
            <v>Dresden</v>
          </cell>
        </row>
        <row r="165">
          <cell r="A165" t="str">
            <v>Sporthalle Klotzsche</v>
          </cell>
          <cell r="B165" t="str">
            <v xml:space="preserve">Zum Windkanal 14 </v>
          </cell>
          <cell r="C165" t="str">
            <v>01109</v>
          </cell>
          <cell r="D165" t="str">
            <v>Dresden</v>
          </cell>
        </row>
        <row r="166">
          <cell r="A166" t="str">
            <v>Sporthalle Kreuzgymnasium Dresden</v>
          </cell>
          <cell r="B166" t="str">
            <v xml:space="preserve">Dornblüthstraße 4 </v>
          </cell>
          <cell r="C166" t="str">
            <v>01277</v>
          </cell>
          <cell r="D166" t="str">
            <v>Dresden</v>
          </cell>
        </row>
        <row r="167">
          <cell r="A167" t="str">
            <v>Sporthalle Laborschule</v>
          </cell>
          <cell r="B167" t="str">
            <v xml:space="preserve">Espenstraße 3 </v>
          </cell>
          <cell r="C167" t="str">
            <v>01169</v>
          </cell>
          <cell r="D167" t="str">
            <v>Dresden</v>
          </cell>
        </row>
        <row r="168">
          <cell r="A168" t="str">
            <v>Sporthalle Landessportbund Sachsen</v>
          </cell>
          <cell r="B168" t="str">
            <v>Marienallee 14 b</v>
          </cell>
          <cell r="C168" t="str">
            <v>01099</v>
          </cell>
          <cell r="D168" t="str">
            <v>Dresden</v>
          </cell>
        </row>
        <row r="169">
          <cell r="A169" t="str">
            <v>Sporthalle Langebrück</v>
          </cell>
          <cell r="B169" t="str">
            <v>Dresdner Straße 36 a</v>
          </cell>
          <cell r="C169" t="str">
            <v>01465</v>
          </cell>
          <cell r="D169" t="str">
            <v>Dresden</v>
          </cell>
        </row>
        <row r="170">
          <cell r="A170" t="str">
            <v>Sporthalle Lessingstraße</v>
          </cell>
          <cell r="B170" t="str">
            <v xml:space="preserve">Lessingstraße 10 </v>
          </cell>
          <cell r="C170" t="str">
            <v>01099</v>
          </cell>
          <cell r="D170" t="str">
            <v>Dresden</v>
          </cell>
        </row>
        <row r="171">
          <cell r="A171" t="str">
            <v>Sporthalle Leutewitzer Ring</v>
          </cell>
          <cell r="B171" t="str">
            <v xml:space="preserve">Leutewitzer Ring 141 </v>
          </cell>
          <cell r="C171" t="str">
            <v>01169</v>
          </cell>
          <cell r="D171" t="str">
            <v>Dresden</v>
          </cell>
        </row>
        <row r="172">
          <cell r="A172" t="str">
            <v>Sporthalle Marie-Curie-Gymnasium</v>
          </cell>
          <cell r="B172" t="str">
            <v xml:space="preserve">Zirkusstraße 7 </v>
          </cell>
          <cell r="C172" t="str">
            <v>01069</v>
          </cell>
          <cell r="D172" t="str">
            <v>Dresden</v>
          </cell>
        </row>
        <row r="173">
          <cell r="A173" t="str">
            <v>Sporthalle Martin-Andersen-Nexö-Gymnasium</v>
          </cell>
          <cell r="B173" t="str">
            <v xml:space="preserve">Haydnstraße 49 </v>
          </cell>
          <cell r="C173" t="str">
            <v>01309</v>
          </cell>
          <cell r="D173" t="str">
            <v>Dresden</v>
          </cell>
        </row>
        <row r="174">
          <cell r="A174" t="str">
            <v>Sporthalle Montessorischule</v>
          </cell>
          <cell r="B174" t="str">
            <v xml:space="preserve">Glashütter Straße 10 </v>
          </cell>
          <cell r="C174" t="str">
            <v>01309</v>
          </cell>
          <cell r="D174" t="str">
            <v>Dresden</v>
          </cell>
        </row>
        <row r="175">
          <cell r="A175" t="str">
            <v>Sporthalle Nöthnitzer Straße</v>
          </cell>
          <cell r="B175" t="str">
            <v>Nöthnitzer Straße 60 a</v>
          </cell>
          <cell r="C175" t="str">
            <v>01187</v>
          </cell>
          <cell r="D175" t="str">
            <v>Dresden</v>
          </cell>
        </row>
        <row r="176">
          <cell r="A176" t="str">
            <v>Sporthalle Oberschule Cossebaude</v>
          </cell>
          <cell r="B176" t="str">
            <v xml:space="preserve">Erna-Berger-Straße 1 </v>
          </cell>
          <cell r="C176" t="str">
            <v>01156</v>
          </cell>
          <cell r="D176" t="str">
            <v>Dresden</v>
          </cell>
        </row>
        <row r="177">
          <cell r="A177" t="str">
            <v>Sporthalle Oberschule Pieschen</v>
          </cell>
          <cell r="B177" t="str">
            <v xml:space="preserve">Robert-Matzke-Straße 14 </v>
          </cell>
          <cell r="C177" t="str">
            <v>01127</v>
          </cell>
          <cell r="D177" t="str">
            <v>Dresden</v>
          </cell>
        </row>
        <row r="178">
          <cell r="A178" t="str">
            <v>Sporthalle Oberschule Weißig</v>
          </cell>
          <cell r="B178" t="str">
            <v xml:space="preserve">Gönnsdorfer Weg 1 </v>
          </cell>
          <cell r="C178" t="str">
            <v>01328</v>
          </cell>
          <cell r="D178" t="str">
            <v>Dresden</v>
          </cell>
        </row>
        <row r="179">
          <cell r="A179" t="str">
            <v>Sporthalle Oberschule Weixdorf</v>
          </cell>
          <cell r="B179" t="str">
            <v xml:space="preserve">Alte Dresdner Straße 22 </v>
          </cell>
          <cell r="C179" t="str">
            <v>01108</v>
          </cell>
          <cell r="D179" t="str">
            <v>Dresden</v>
          </cell>
        </row>
        <row r="180">
          <cell r="A180" t="str">
            <v>Sporthalle Oskar-Röder-Straße</v>
          </cell>
          <cell r="B180" t="str">
            <v>Oskar-Röder-Straße 4 a</v>
          </cell>
          <cell r="C180" t="str">
            <v>01237</v>
          </cell>
          <cell r="D180" t="str">
            <v>Dresden</v>
          </cell>
        </row>
        <row r="181">
          <cell r="A181" t="str">
            <v>Sporthalle Pestalozziplatz</v>
          </cell>
          <cell r="B181" t="str">
            <v xml:space="preserve">Pestalozziplatz 20 </v>
          </cell>
          <cell r="C181" t="str">
            <v>01127</v>
          </cell>
          <cell r="D181" t="str">
            <v>Dresden</v>
          </cell>
        </row>
        <row r="182">
          <cell r="A182" t="str">
            <v>Sporthalle Romain-Rolland-Gymnasium</v>
          </cell>
          <cell r="B182" t="str">
            <v xml:space="preserve">Weintraubenstraße 3 </v>
          </cell>
          <cell r="C182" t="str">
            <v>01099</v>
          </cell>
          <cell r="D182" t="str">
            <v>Dresden</v>
          </cell>
        </row>
        <row r="183">
          <cell r="A183" t="str">
            <v>Sporthalle Schule für Erziehungshilfe</v>
          </cell>
          <cell r="B183" t="str">
            <v xml:space="preserve">Karl-Laux-Straße 5 </v>
          </cell>
          <cell r="C183" t="str">
            <v>01219</v>
          </cell>
          <cell r="D183" t="str">
            <v>Dresden</v>
          </cell>
        </row>
        <row r="184">
          <cell r="A184" t="str">
            <v>Sporthalle Schule für Erziehungshilfe "Erich Kästner"</v>
          </cell>
          <cell r="B184" t="str">
            <v xml:space="preserve">Zinzendorfstraße 4 </v>
          </cell>
          <cell r="C184" t="str">
            <v>01069</v>
          </cell>
          <cell r="D184" t="str">
            <v>Dresden</v>
          </cell>
        </row>
        <row r="185">
          <cell r="A185" t="str">
            <v>Sporthalle Schule für geistig Behinderte "Astrid Lindgren"</v>
          </cell>
          <cell r="B185" t="str">
            <v xml:space="preserve">Lise-Meitner-Straße 22 </v>
          </cell>
          <cell r="C185" t="str">
            <v>01169</v>
          </cell>
          <cell r="D185" t="str">
            <v>Dresden</v>
          </cell>
        </row>
        <row r="186">
          <cell r="A186" t="str">
            <v>Sporthalle Schule zur Lernförderung "A.S.Makarenko"</v>
          </cell>
          <cell r="B186" t="str">
            <v xml:space="preserve">Leisniger Straße 76 </v>
          </cell>
          <cell r="C186" t="str">
            <v>01127</v>
          </cell>
          <cell r="D186" t="str">
            <v>Dresden</v>
          </cell>
        </row>
        <row r="187">
          <cell r="A187" t="str">
            <v>Sporthalle Schule zur Lernförderung "Albert Schweitzer"</v>
          </cell>
          <cell r="B187" t="str">
            <v xml:space="preserve">Georg-Palitzsch-Straße 40 </v>
          </cell>
          <cell r="C187" t="str">
            <v>01239</v>
          </cell>
          <cell r="D187" t="str">
            <v>Dresden</v>
          </cell>
        </row>
        <row r="188">
          <cell r="A188" t="str">
            <v>Sporthalle Schule zur Lernförderung "Am Landgraben"</v>
          </cell>
          <cell r="B188" t="str">
            <v xml:space="preserve">Pirnaer Landstraße 55 </v>
          </cell>
          <cell r="C188" t="str">
            <v>01237</v>
          </cell>
          <cell r="D188" t="str">
            <v>Dresden</v>
          </cell>
        </row>
        <row r="189">
          <cell r="A189" t="str">
            <v>Sporthalle Sportschulzentrum</v>
          </cell>
          <cell r="B189" t="str">
            <v>Messering 2 a</v>
          </cell>
          <cell r="C189" t="str">
            <v>01067</v>
          </cell>
          <cell r="D189" t="str">
            <v>Dresden</v>
          </cell>
        </row>
        <row r="190">
          <cell r="A190" t="str">
            <v>Sporthalle St. Benno-Gymnasium</v>
          </cell>
          <cell r="B190" t="str">
            <v xml:space="preserve">Pillnitzer Straße 39 </v>
          </cell>
          <cell r="C190" t="str">
            <v>01069</v>
          </cell>
          <cell r="D190" t="str">
            <v>Dresden</v>
          </cell>
        </row>
        <row r="191">
          <cell r="A191" t="str">
            <v>Sporthalle STO Erlweinstraße 6a</v>
          </cell>
          <cell r="B191" t="str">
            <v>Erlweinstraße 6 a</v>
          </cell>
          <cell r="C191" t="str">
            <v>01069</v>
          </cell>
          <cell r="D191" t="str">
            <v>Dresden</v>
          </cell>
        </row>
        <row r="192">
          <cell r="A192" t="str">
            <v>Sporthalle Terrassenufer (ehem. 18. GS)</v>
          </cell>
          <cell r="B192" t="str">
            <v xml:space="preserve">Terrassenufer 15 </v>
          </cell>
          <cell r="C192" t="str">
            <v>01069</v>
          </cell>
          <cell r="D192" t="str">
            <v>Dresden</v>
          </cell>
        </row>
        <row r="193">
          <cell r="A193" t="str">
            <v>Sporthalle Teutoburgstraße (ehem. 20.GS)</v>
          </cell>
          <cell r="B193" t="str">
            <v xml:space="preserve">Teutoburgstraße 15 </v>
          </cell>
          <cell r="C193" t="str">
            <v>01309</v>
          </cell>
          <cell r="D193" t="str">
            <v>Dresden</v>
          </cell>
        </row>
        <row r="194">
          <cell r="A194" t="str">
            <v>Sporthalle Thäterstraße (ehem. 42.GS)</v>
          </cell>
          <cell r="B194" t="str">
            <v xml:space="preserve">Mengsstraße 19 </v>
          </cell>
          <cell r="C194" t="str">
            <v>01139</v>
          </cell>
          <cell r="D194" t="str">
            <v>Dresden</v>
          </cell>
        </row>
        <row r="195">
          <cell r="A195" t="str">
            <v>Sporthalle Universitätsklinikum, Haus 25</v>
          </cell>
          <cell r="B195" t="str">
            <v xml:space="preserve">Fetscherstraße 74 </v>
          </cell>
          <cell r="C195" t="str">
            <v>01307</v>
          </cell>
          <cell r="D195" t="str">
            <v>Dresden</v>
          </cell>
        </row>
        <row r="196">
          <cell r="A196" t="str">
            <v>Sporthalle Universitätsschule</v>
          </cell>
          <cell r="B196" t="str">
            <v>Cämmerswalder Str. 41</v>
          </cell>
          <cell r="C196" t="str">
            <v>01189</v>
          </cell>
          <cell r="D196" t="str">
            <v>Dresden</v>
          </cell>
        </row>
        <row r="197">
          <cell r="A197" t="str">
            <v>Sporthalle Vitzthum-Gymnasium</v>
          </cell>
          <cell r="B197" t="str">
            <v xml:space="preserve">Paradiesstraße 35 </v>
          </cell>
          <cell r="C197" t="str">
            <v>01217</v>
          </cell>
          <cell r="D197" t="str">
            <v>Dresden</v>
          </cell>
        </row>
        <row r="198">
          <cell r="A198" t="str">
            <v>Sporthalle Walddorfschule</v>
          </cell>
          <cell r="B198" t="str">
            <v>Marienallee 5</v>
          </cell>
          <cell r="C198" t="str">
            <v>01099</v>
          </cell>
          <cell r="D198" t="str">
            <v>Dresden</v>
          </cell>
        </row>
        <row r="199">
          <cell r="A199" t="str">
            <v>Sporthalle Weberplatz</v>
          </cell>
          <cell r="B199" t="str">
            <v xml:space="preserve">Weberplatz 5 </v>
          </cell>
          <cell r="C199" t="str">
            <v>01217</v>
          </cell>
          <cell r="D199" t="str">
            <v>Dresden</v>
          </cell>
        </row>
        <row r="200">
          <cell r="A200" t="str">
            <v>Sportkomplex Jägerpark</v>
          </cell>
          <cell r="B200" t="str">
            <v xml:space="preserve">Jägerpark 12 </v>
          </cell>
          <cell r="C200" t="str">
            <v>01099</v>
          </cell>
          <cell r="D200" t="str">
            <v>Dresden</v>
          </cell>
        </row>
        <row r="201">
          <cell r="A201" t="str">
            <v>Sportpark Ostra</v>
          </cell>
          <cell r="B201" t="str">
            <v xml:space="preserve">Magdeburger Straße 10 </v>
          </cell>
          <cell r="C201" t="str">
            <v>01067</v>
          </cell>
          <cell r="D201" t="str">
            <v>Dresden</v>
          </cell>
        </row>
        <row r="202">
          <cell r="A202" t="str">
            <v>Sportplatz  129. Grundschule</v>
          </cell>
          <cell r="B202" t="str">
            <v xml:space="preserve">Otto-Dix-Ring 57 </v>
          </cell>
          <cell r="C202" t="str">
            <v>01219</v>
          </cell>
          <cell r="D202" t="str">
            <v>Dresden</v>
          </cell>
        </row>
        <row r="203">
          <cell r="A203" t="str">
            <v>Sportplatz "Am Dölzschgaben"</v>
          </cell>
          <cell r="B203" t="str">
            <v xml:space="preserve">Am Dölzschgraben 7 </v>
          </cell>
          <cell r="C203" t="str">
            <v>01187</v>
          </cell>
          <cell r="D203" t="str">
            <v>Dresden</v>
          </cell>
        </row>
        <row r="204">
          <cell r="A204" t="str">
            <v>Sportplatz "Am Leutewitzer Park"</v>
          </cell>
          <cell r="B204" t="str">
            <v>Steinbacher Straße 56 a</v>
          </cell>
          <cell r="C204" t="str">
            <v>01157</v>
          </cell>
          <cell r="D204" t="str">
            <v>Dresden</v>
          </cell>
        </row>
        <row r="205">
          <cell r="A205" t="str">
            <v>Sportplatz 101. Oberschule</v>
          </cell>
          <cell r="B205" t="str">
            <v xml:space="preserve">Pfotenhauerstraße 42 </v>
          </cell>
          <cell r="C205" t="str">
            <v>01307</v>
          </cell>
          <cell r="D205" t="str">
            <v>Dresden</v>
          </cell>
        </row>
        <row r="206">
          <cell r="A206" t="str">
            <v>Sportplatz 107. Oberschule</v>
          </cell>
          <cell r="B206" t="str">
            <v xml:space="preserve">Hepkestraße 28 </v>
          </cell>
          <cell r="C206" t="str">
            <v>01309</v>
          </cell>
          <cell r="D206" t="str">
            <v>Dresden</v>
          </cell>
        </row>
        <row r="207">
          <cell r="A207" t="str">
            <v>Sportplatz 113. Grundschule</v>
          </cell>
          <cell r="B207" t="str">
            <v xml:space="preserve">Georg-Nerlich-Straße 1 </v>
          </cell>
          <cell r="C207" t="str">
            <v>01307</v>
          </cell>
          <cell r="D207" t="str">
            <v>Dresden</v>
          </cell>
        </row>
        <row r="208">
          <cell r="A208" t="str">
            <v>Sportplatz 120. Grundschule</v>
          </cell>
          <cell r="B208" t="str">
            <v xml:space="preserve">Trattendorfer Straße 1 </v>
          </cell>
          <cell r="C208" t="str">
            <v>01239</v>
          </cell>
          <cell r="D208" t="str">
            <v>Dresden</v>
          </cell>
        </row>
        <row r="209">
          <cell r="A209" t="str">
            <v>Sportplatz 121. Oberschule</v>
          </cell>
          <cell r="B209" t="str">
            <v xml:space="preserve">Gamigstraße 28 </v>
          </cell>
          <cell r="C209" t="str">
            <v>01239</v>
          </cell>
          <cell r="D209" t="str">
            <v>Dresden</v>
          </cell>
        </row>
        <row r="210">
          <cell r="A210" t="str">
            <v>Sportplatz 135. Grundschule</v>
          </cell>
          <cell r="B210" t="str">
            <v xml:space="preserve">Amalie-Dietrich-Platz 10 </v>
          </cell>
          <cell r="C210" t="str">
            <v>01169</v>
          </cell>
          <cell r="D210" t="str">
            <v>Dresden</v>
          </cell>
        </row>
        <row r="211">
          <cell r="A211" t="str">
            <v>Sportplatz 15. Grundschule</v>
          </cell>
          <cell r="B211" t="str">
            <v xml:space="preserve">Seifhennersdorfer Straße 10 </v>
          </cell>
          <cell r="C211" t="str">
            <v>01099</v>
          </cell>
          <cell r="D211" t="str">
            <v>Dresden</v>
          </cell>
        </row>
        <row r="212">
          <cell r="A212" t="str">
            <v>Sportplatz 19. Grundschule</v>
          </cell>
          <cell r="B212" t="str">
            <v xml:space="preserve">Am Jägerpark 5 </v>
          </cell>
          <cell r="C212" t="str">
            <v>01099</v>
          </cell>
          <cell r="D212" t="str">
            <v>Dresden</v>
          </cell>
        </row>
        <row r="213">
          <cell r="A213" t="str">
            <v>Sportplatz 30. Grundschule</v>
          </cell>
          <cell r="B213" t="str">
            <v xml:space="preserve">Hechtstraße 55 </v>
          </cell>
          <cell r="C213" t="str">
            <v>01097</v>
          </cell>
          <cell r="D213" t="str">
            <v>Dresden</v>
          </cell>
        </row>
        <row r="214">
          <cell r="A214" t="str">
            <v>Sportplatz 46. Oberschule</v>
          </cell>
          <cell r="B214" t="str">
            <v xml:space="preserve">Leubnitzer Straße 14 </v>
          </cell>
          <cell r="C214" t="str">
            <v>01069</v>
          </cell>
          <cell r="D214" t="str">
            <v>Dresden</v>
          </cell>
        </row>
        <row r="215">
          <cell r="A215" t="str">
            <v>Sportplatz 62. Oberschule</v>
          </cell>
          <cell r="B215" t="str">
            <v xml:space="preserve">Fidelio-F.-Finke-Straße 15 </v>
          </cell>
          <cell r="C215" t="str">
            <v>01326</v>
          </cell>
          <cell r="D215" t="str">
            <v>Dresden</v>
          </cell>
        </row>
        <row r="216">
          <cell r="A216" t="str">
            <v>Sportplatz 63. Grundschule</v>
          </cell>
          <cell r="B216" t="str">
            <v xml:space="preserve">Wägnerstraße 24 </v>
          </cell>
          <cell r="C216" t="str">
            <v>01309</v>
          </cell>
          <cell r="D216" t="str">
            <v>Dresden</v>
          </cell>
        </row>
        <row r="217">
          <cell r="A217" t="str">
            <v>Sportplatz 66. Oberschule</v>
          </cell>
          <cell r="B217" t="str">
            <v xml:space="preserve">Dieselstraße 55 </v>
          </cell>
          <cell r="C217" t="str">
            <v>01257</v>
          </cell>
          <cell r="D217" t="str">
            <v>Dresden</v>
          </cell>
        </row>
        <row r="218">
          <cell r="A218" t="str">
            <v>Sportplatz 77. Grundschule</v>
          </cell>
          <cell r="B218" t="str">
            <v xml:space="preserve">Am Urnenfeld 27 </v>
          </cell>
          <cell r="C218" t="str">
            <v>01157</v>
          </cell>
          <cell r="D218" t="str">
            <v>Dresden</v>
          </cell>
        </row>
        <row r="219">
          <cell r="A219" t="str">
            <v>Sportplatz 81. Grundschule</v>
          </cell>
          <cell r="B219" t="str">
            <v xml:space="preserve">Robert-Weber-Straße 5 </v>
          </cell>
          <cell r="C219" t="str">
            <v>01187</v>
          </cell>
          <cell r="D219" t="str">
            <v>Dresden</v>
          </cell>
        </row>
        <row r="220">
          <cell r="A220" t="str">
            <v>Sportplatz 9. Oberschule</v>
          </cell>
          <cell r="B220" t="str">
            <v xml:space="preserve">Lommatzscher Straße 121 </v>
          </cell>
          <cell r="C220" t="str">
            <v>01139</v>
          </cell>
          <cell r="D220" t="str">
            <v>Dresden</v>
          </cell>
        </row>
        <row r="221">
          <cell r="A221" t="str">
            <v>Sportplatz Aachener Straße</v>
          </cell>
          <cell r="B221" t="str">
            <v>Aachener Straße 19 a</v>
          </cell>
          <cell r="C221" t="str">
            <v>01129</v>
          </cell>
          <cell r="D221" t="str">
            <v>Dresden</v>
          </cell>
        </row>
        <row r="222">
          <cell r="A222" t="str">
            <v>Sportplatz am Gemeindezentrum Gompitz</v>
          </cell>
          <cell r="B222" t="str">
            <v>Altnossener Straße 46 a</v>
          </cell>
          <cell r="C222" t="str">
            <v>01156</v>
          </cell>
          <cell r="D222" t="str">
            <v>Dresden</v>
          </cell>
        </row>
        <row r="223">
          <cell r="A223" t="str">
            <v>Sportplatz Bärensteiner Straße</v>
          </cell>
          <cell r="B223" t="str">
            <v xml:space="preserve">Bärensteiner Straße 33 </v>
          </cell>
          <cell r="C223" t="str">
            <v>01277</v>
          </cell>
          <cell r="D223" t="str">
            <v>Dresden</v>
          </cell>
        </row>
        <row r="224">
          <cell r="A224" t="str">
            <v>Sportplatz Bärnsdorfer Straße</v>
          </cell>
          <cell r="B224" t="str">
            <v xml:space="preserve">Bärnsdorfer Straße 2 </v>
          </cell>
          <cell r="C224" t="str">
            <v>01097</v>
          </cell>
          <cell r="D224" t="str">
            <v>Dresden</v>
          </cell>
        </row>
        <row r="225">
          <cell r="A225" t="str">
            <v>Sportplatz Bertolt-Brecht-Gymnasium</v>
          </cell>
          <cell r="B225" t="str">
            <v>Thomaestraße</v>
          </cell>
          <cell r="C225" t="str">
            <v>01307</v>
          </cell>
          <cell r="D225" t="str">
            <v>Dresden</v>
          </cell>
        </row>
        <row r="226">
          <cell r="A226" t="str">
            <v>Sportplatz BIP Kreativitätsschule</v>
          </cell>
          <cell r="B226" t="str">
            <v xml:space="preserve">Tiergartenstraße 18 </v>
          </cell>
          <cell r="C226" t="str">
            <v>01219</v>
          </cell>
          <cell r="D226" t="str">
            <v>Dresden</v>
          </cell>
        </row>
        <row r="227">
          <cell r="A227" t="str">
            <v>Sportplatz Boxberger Straße</v>
          </cell>
          <cell r="B227" t="str">
            <v xml:space="preserve">Boxberger Straße 1 </v>
          </cell>
          <cell r="C227" t="str">
            <v>01239</v>
          </cell>
          <cell r="D227" t="str">
            <v>Dresden</v>
          </cell>
        </row>
        <row r="228">
          <cell r="A228" t="str">
            <v>Sportplatz BSZ Gesundheit und Sozialwesen</v>
          </cell>
          <cell r="B228" t="str">
            <v xml:space="preserve">Döbelner Straße 8 </v>
          </cell>
          <cell r="C228" t="str">
            <v>01129</v>
          </cell>
          <cell r="D228" t="str">
            <v>Dresden</v>
          </cell>
        </row>
        <row r="229">
          <cell r="A229" t="str">
            <v xml:space="preserve">Sportplatz Christliche Schule Dresden </v>
          </cell>
          <cell r="B229" t="str">
            <v xml:space="preserve">Rathener Straße 78 </v>
          </cell>
          <cell r="C229" t="str">
            <v>01259</v>
          </cell>
          <cell r="D229" t="str">
            <v>Dresden</v>
          </cell>
        </row>
        <row r="230">
          <cell r="A230" t="str">
            <v>Sportplatz Cossebaude</v>
          </cell>
          <cell r="B230" t="str">
            <v xml:space="preserve">Gohliser Weg 16 </v>
          </cell>
          <cell r="C230" t="str">
            <v>01156</v>
          </cell>
          <cell r="D230" t="str">
            <v>Dresden</v>
          </cell>
        </row>
        <row r="231">
          <cell r="A231" t="str">
            <v>Sportplatz Dobritz</v>
          </cell>
          <cell r="B231" t="str">
            <v xml:space="preserve">Breitscheidstraße 86 </v>
          </cell>
          <cell r="C231" t="str">
            <v>01237</v>
          </cell>
          <cell r="D231" t="str">
            <v>Dresden</v>
          </cell>
        </row>
        <row r="232">
          <cell r="A232" t="str">
            <v>Sportplatz Dohnaer Straße</v>
          </cell>
          <cell r="B232" t="str">
            <v xml:space="preserve">Dohnaer Straße 154 </v>
          </cell>
          <cell r="C232" t="str">
            <v>01239</v>
          </cell>
          <cell r="D232" t="str">
            <v>Dresden</v>
          </cell>
        </row>
        <row r="233">
          <cell r="A233" t="str">
            <v>Sportplatz Eibenstocker Straße</v>
          </cell>
          <cell r="B233" t="str">
            <v xml:space="preserve">Eibenstocker Straße 1 </v>
          </cell>
          <cell r="C233" t="str">
            <v>01309</v>
          </cell>
          <cell r="D233" t="str">
            <v>Dresden</v>
          </cell>
        </row>
        <row r="234">
          <cell r="A234" t="str">
            <v>Sportplatz Eisenberger Straße</v>
          </cell>
          <cell r="B234" t="str">
            <v>Eisenberger Straße 1 a</v>
          </cell>
          <cell r="C234" t="str">
            <v>01127</v>
          </cell>
          <cell r="D234" t="str">
            <v>Dresden</v>
          </cell>
        </row>
        <row r="235">
          <cell r="A235" t="str">
            <v>Sportplatz Grundschule Langebrück</v>
          </cell>
          <cell r="B235" t="str">
            <v xml:space="preserve">Friedrich-Wolf-Straße 7 </v>
          </cell>
          <cell r="C235" t="str">
            <v>01465</v>
          </cell>
          <cell r="D235" t="str">
            <v>Dresden</v>
          </cell>
        </row>
        <row r="236">
          <cell r="A236" t="str">
            <v>Sportplatz Gymnasium Plauen</v>
          </cell>
          <cell r="B236" t="str">
            <v xml:space="preserve">Kantstraße 2 </v>
          </cell>
          <cell r="C236" t="str">
            <v>01187</v>
          </cell>
          <cell r="D236" t="str">
            <v>Dresden</v>
          </cell>
        </row>
        <row r="237">
          <cell r="A237" t="str">
            <v>Sportplatz Hebbelstraße</v>
          </cell>
          <cell r="B237" t="str">
            <v xml:space="preserve">Hebbelstraße 23 </v>
          </cell>
          <cell r="C237" t="str">
            <v>01157</v>
          </cell>
          <cell r="D237" t="str">
            <v>Dresden</v>
          </cell>
        </row>
        <row r="238">
          <cell r="A238" t="str">
            <v>Sportplatz Karl-Liebknecht-Straße</v>
          </cell>
          <cell r="B238" t="str">
            <v xml:space="preserve">Karl-Liebknecht-Straße 53 </v>
          </cell>
          <cell r="C238" t="str">
            <v>01109</v>
          </cell>
          <cell r="D238" t="str">
            <v>Dresden</v>
          </cell>
        </row>
        <row r="239">
          <cell r="A239" t="str">
            <v>Sportplatz Karlsruher Straße</v>
          </cell>
          <cell r="B239" t="str">
            <v>Karlsruher Str. 77</v>
          </cell>
          <cell r="C239" t="str">
            <v>01189</v>
          </cell>
          <cell r="D239" t="str">
            <v>Dresden</v>
          </cell>
        </row>
        <row r="240">
          <cell r="A240" t="str">
            <v>Sportplatz Käthe-Kollwitz-Ufer</v>
          </cell>
          <cell r="B240" t="str">
            <v>Käthe-Kollwitz-Ufer 19 b</v>
          </cell>
          <cell r="C240" t="str">
            <v>01307</v>
          </cell>
          <cell r="D240" t="str">
            <v>Dresden</v>
          </cell>
        </row>
        <row r="241">
          <cell r="A241" t="str">
            <v>Sportplatz Klotzscher Hauptstraße</v>
          </cell>
          <cell r="B241" t="str">
            <v>Klotzscher Hauptstraße 29 f</v>
          </cell>
          <cell r="C241" t="str">
            <v>01109</v>
          </cell>
          <cell r="D241" t="str">
            <v>Dresden</v>
          </cell>
        </row>
        <row r="242">
          <cell r="A242" t="str">
            <v>Sportplatz Liebstädter Straße</v>
          </cell>
          <cell r="B242" t="str">
            <v xml:space="preserve">Liebstädter Straße 15 </v>
          </cell>
          <cell r="C242" t="str">
            <v>01277</v>
          </cell>
          <cell r="D242" t="str">
            <v>Dresden</v>
          </cell>
        </row>
        <row r="243">
          <cell r="A243" t="str">
            <v>Sportplatz Lockwitzgrund</v>
          </cell>
          <cell r="B243" t="str">
            <v xml:space="preserve">Lockwitzgrund 20 </v>
          </cell>
          <cell r="C243" t="str">
            <v>01257</v>
          </cell>
          <cell r="D243" t="str">
            <v>Dresden</v>
          </cell>
        </row>
        <row r="244">
          <cell r="A244" t="str">
            <v>Sportplatz Loschwitz</v>
          </cell>
          <cell r="B244" t="str">
            <v xml:space="preserve">Friedrich-Wieck-Straße 32 </v>
          </cell>
          <cell r="C244" t="str">
            <v>01326</v>
          </cell>
          <cell r="D244" t="str">
            <v>Dresden</v>
          </cell>
        </row>
        <row r="245">
          <cell r="A245" t="str">
            <v>Sportplatz Ludwig-Kossuth-Straße</v>
          </cell>
          <cell r="B245" t="str">
            <v>Ludwig-Kossuth-Straße 34 a</v>
          </cell>
          <cell r="C245" t="str">
            <v>01109</v>
          </cell>
          <cell r="D245" t="str">
            <v>Dresden</v>
          </cell>
        </row>
        <row r="246">
          <cell r="A246" t="str">
            <v>Sportplatz Malterstraße</v>
          </cell>
          <cell r="B246" t="str">
            <v xml:space="preserve">Malterstraße 18 </v>
          </cell>
          <cell r="C246" t="str">
            <v>01159</v>
          </cell>
          <cell r="D246" t="str">
            <v>Dresden</v>
          </cell>
        </row>
        <row r="247">
          <cell r="A247" t="str">
            <v>Sportplatz Meschwitzstraße</v>
          </cell>
          <cell r="B247" t="str">
            <v xml:space="preserve">Meschwitzstraße 10 </v>
          </cell>
          <cell r="C247" t="str">
            <v>01099</v>
          </cell>
          <cell r="D247" t="str">
            <v>Dresden</v>
          </cell>
        </row>
        <row r="248">
          <cell r="A248" t="str">
            <v>Sportplatz Nachtflügelweg</v>
          </cell>
          <cell r="B248" t="str">
            <v xml:space="preserve">Nachtflügelweg 36 </v>
          </cell>
          <cell r="C248" t="str">
            <v>01324</v>
          </cell>
          <cell r="D248" t="str">
            <v>Dresden</v>
          </cell>
        </row>
        <row r="249">
          <cell r="A249" t="str">
            <v>Sportplatz Narzissenweg</v>
          </cell>
          <cell r="B249" t="str">
            <v xml:space="preserve">Narzissenweg 9 </v>
          </cell>
          <cell r="C249" t="str">
            <v>01259</v>
          </cell>
          <cell r="D249" t="str">
            <v>Dresden</v>
          </cell>
        </row>
        <row r="250">
          <cell r="A250" t="str">
            <v>Sportplatz Neuländer Straße</v>
          </cell>
          <cell r="B250" t="str">
            <v xml:space="preserve">Neuländer Straße 60 </v>
          </cell>
          <cell r="C250" t="str">
            <v>01129</v>
          </cell>
          <cell r="D250" t="str">
            <v>Dresden</v>
          </cell>
        </row>
        <row r="251">
          <cell r="A251" t="str">
            <v>Sportplatz Nickern Wittgensdorfer Straße</v>
          </cell>
          <cell r="B251" t="str">
            <v xml:space="preserve">Wittgensdorfer Straße 30 </v>
          </cell>
          <cell r="C251" t="str">
            <v>01257</v>
          </cell>
          <cell r="D251" t="str">
            <v>Dresden</v>
          </cell>
        </row>
        <row r="252">
          <cell r="A252" t="str">
            <v>Sportplatz Oberpoyritz</v>
          </cell>
          <cell r="B252" t="str">
            <v xml:space="preserve">An der Schmiede 10 </v>
          </cell>
          <cell r="C252" t="str">
            <v>01326</v>
          </cell>
          <cell r="D252" t="str">
            <v>Dresden</v>
          </cell>
        </row>
        <row r="253">
          <cell r="A253" t="str">
            <v>Sportplatz Oskar-Röder-Straße</v>
          </cell>
          <cell r="B253" t="str">
            <v>Oskar-Röder-Straße 4 a</v>
          </cell>
          <cell r="C253" t="str">
            <v>01237</v>
          </cell>
          <cell r="D253" t="str">
            <v>Dresden</v>
          </cell>
        </row>
        <row r="254">
          <cell r="A254" t="str">
            <v>Sportplatz Pestalozzi-Gymnasium</v>
          </cell>
          <cell r="B254" t="str">
            <v xml:space="preserve">Pestalozziplatz 22 </v>
          </cell>
          <cell r="C254" t="str">
            <v>01127</v>
          </cell>
          <cell r="D254" t="str">
            <v>Dresden</v>
          </cell>
        </row>
        <row r="255">
          <cell r="A255" t="str">
            <v>Sportplatz Pfotenhauerstraße</v>
          </cell>
          <cell r="B255" t="str">
            <v xml:space="preserve">Pfotenhauerstraße 79 </v>
          </cell>
          <cell r="C255" t="str">
            <v>01307</v>
          </cell>
          <cell r="D255" t="str">
            <v>Dresden</v>
          </cell>
        </row>
        <row r="256">
          <cell r="A256" t="str">
            <v>Sportplatz Pillnitzer Landstraße 94</v>
          </cell>
          <cell r="B256" t="str">
            <v xml:space="preserve">Pillnitzer Landstraße 94 </v>
          </cell>
          <cell r="C256" t="str">
            <v>01326</v>
          </cell>
          <cell r="D256" t="str">
            <v>Dresden</v>
          </cell>
        </row>
        <row r="257">
          <cell r="A257" t="str">
            <v>Sportplatz Pirnaer Landstraße 121 b</v>
          </cell>
          <cell r="B257" t="str">
            <v>Pirnaer Landstraße 121 b</v>
          </cell>
          <cell r="C257" t="str">
            <v>01257</v>
          </cell>
          <cell r="D257" t="str">
            <v>Dresden</v>
          </cell>
        </row>
        <row r="258">
          <cell r="A258" t="str">
            <v>Sportplatz Pirnaer Landstraße 267</v>
          </cell>
          <cell r="B258" t="str">
            <v xml:space="preserve">Pirnaer Landstraße 267 </v>
          </cell>
          <cell r="C258" t="str">
            <v>01259</v>
          </cell>
          <cell r="D258" t="str">
            <v>Dresden</v>
          </cell>
        </row>
        <row r="259">
          <cell r="A259" t="str">
            <v>Sportplatz Saalhausener Straße</v>
          </cell>
          <cell r="B259" t="str">
            <v xml:space="preserve">Williamstraße 12 </v>
          </cell>
          <cell r="C259" t="str">
            <v>01159</v>
          </cell>
          <cell r="D259" t="str">
            <v>Dresden</v>
          </cell>
        </row>
        <row r="260">
          <cell r="A260" t="str">
            <v>Sportplatz Salzburger Straße</v>
          </cell>
          <cell r="B260" t="str">
            <v xml:space="preserve">Salzburger Straße 141 </v>
          </cell>
          <cell r="C260" t="str">
            <v>01237</v>
          </cell>
          <cell r="D260" t="str">
            <v>Dresden</v>
          </cell>
        </row>
        <row r="261">
          <cell r="A261" t="str">
            <v>Sportplatz Schule für Erziehungshilfe "Erich Kästner"</v>
          </cell>
          <cell r="B261" t="str">
            <v xml:space="preserve">Zinzendorfstraße 4 </v>
          </cell>
          <cell r="C261" t="str">
            <v>01069</v>
          </cell>
          <cell r="D261" t="str">
            <v>Dresden</v>
          </cell>
        </row>
        <row r="262">
          <cell r="A262" t="str">
            <v>Sportplatz Steirische Straße</v>
          </cell>
          <cell r="B262" t="str">
            <v xml:space="preserve">Steirische Straße 1 </v>
          </cell>
          <cell r="C262" t="str">
            <v>01279</v>
          </cell>
          <cell r="D262" t="str">
            <v>Dresden</v>
          </cell>
        </row>
        <row r="263">
          <cell r="A263" t="str">
            <v>Sportplatz Stuttgarter Straße</v>
          </cell>
          <cell r="B263" t="str">
            <v xml:space="preserve">Stuttgarter Straße 41 </v>
          </cell>
          <cell r="C263" t="str">
            <v>01189</v>
          </cell>
          <cell r="D263" t="str">
            <v>Dresden</v>
          </cell>
        </row>
        <row r="264">
          <cell r="A264" t="str">
            <v>Sportplatz Tolkewitzer Straße</v>
          </cell>
          <cell r="B264" t="str">
            <v xml:space="preserve">Tolkewitzer Straße 61 </v>
          </cell>
          <cell r="C264" t="str">
            <v>01277</v>
          </cell>
          <cell r="D264" t="str">
            <v>Dresden</v>
          </cell>
        </row>
        <row r="265">
          <cell r="A265" t="str">
            <v>Sportplatz Weixdorf</v>
          </cell>
          <cell r="B265" t="str">
            <v xml:space="preserve">Zum Sportplatz 4 </v>
          </cell>
          <cell r="C265" t="str">
            <v>01108</v>
          </cell>
          <cell r="D265" t="str">
            <v>Dresden</v>
          </cell>
        </row>
        <row r="266">
          <cell r="A266" t="str">
            <v>Sportplatz Wurzener Straße</v>
          </cell>
          <cell r="B266" t="str">
            <v xml:space="preserve">Wurzener Straße 20 </v>
          </cell>
          <cell r="C266" t="str">
            <v>01127</v>
          </cell>
          <cell r="D266" t="str">
            <v>Dresden</v>
          </cell>
        </row>
        <row r="267">
          <cell r="A267" t="str">
            <v>Sportplatz Zum Windkanal</v>
          </cell>
          <cell r="B267" t="str">
            <v xml:space="preserve">Zum Windkanal 14 </v>
          </cell>
          <cell r="C267" t="str">
            <v>01109</v>
          </cell>
          <cell r="D267" t="str">
            <v>Dresden</v>
          </cell>
        </row>
        <row r="268">
          <cell r="A268" t="str">
            <v>Sportraum BSZ Gastgewerbe</v>
          </cell>
          <cell r="B268" t="str">
            <v xml:space="preserve">Ehrlichstraße 1 </v>
          </cell>
          <cell r="C268" t="str">
            <v>01067</v>
          </cell>
          <cell r="D268" t="str">
            <v>Dresden</v>
          </cell>
        </row>
        <row r="269">
          <cell r="A269" t="str">
            <v>Sportzentrum Blasewitz</v>
          </cell>
          <cell r="B269" t="str">
            <v xml:space="preserve">Oehmestraße 1 </v>
          </cell>
          <cell r="C269" t="str">
            <v>01277</v>
          </cell>
          <cell r="D269" t="str">
            <v>Dresden</v>
          </cell>
        </row>
        <row r="270">
          <cell r="A270" t="str">
            <v>SPORTZENTRUM Hochland e.V.</v>
          </cell>
          <cell r="B270" t="str">
            <v>Bautzner Landstraße 291</v>
          </cell>
          <cell r="C270" t="str">
            <v>01328</v>
          </cell>
          <cell r="D270" t="str">
            <v>Dresden</v>
          </cell>
        </row>
        <row r="271">
          <cell r="A271" t="str">
            <v>Sprunghalle Freiberger Platz</v>
          </cell>
          <cell r="B271" t="str">
            <v>Freiberger Platz 1 a</v>
          </cell>
          <cell r="C271" t="str">
            <v>01067</v>
          </cell>
          <cell r="D271" t="str">
            <v>Dresden</v>
          </cell>
        </row>
        <row r="272">
          <cell r="A272" t="str">
            <v>Stadion Bodenbacher Straße</v>
          </cell>
          <cell r="B272" t="str">
            <v xml:space="preserve">Bodenbacher Straße 152 </v>
          </cell>
          <cell r="C272" t="str">
            <v>01277</v>
          </cell>
          <cell r="D272" t="str">
            <v>Dresden</v>
          </cell>
        </row>
        <row r="273">
          <cell r="A273" t="str">
            <v>Tennisanlage Waldpark</v>
          </cell>
          <cell r="B273" t="str">
            <v xml:space="preserve">Vogesenweg 10 </v>
          </cell>
          <cell r="C273" t="str">
            <v>01309</v>
          </cell>
          <cell r="D273" t="str">
            <v>Dresden</v>
          </cell>
        </row>
        <row r="274">
          <cell r="A274" t="str">
            <v>Tennisgelände Andreas-Schubert-Straße</v>
          </cell>
          <cell r="B274" t="str">
            <v>Andreas-Schubert-Straße 51</v>
          </cell>
          <cell r="C274" t="str">
            <v>01069</v>
          </cell>
          <cell r="D274" t="str">
            <v>Dresden</v>
          </cell>
        </row>
        <row r="275">
          <cell r="A275" t="str">
            <v>Traditionelles Taekwon-DO Studio</v>
          </cell>
          <cell r="B275" t="str">
            <v>Reisewitzer Straße 29</v>
          </cell>
          <cell r="C275" t="str">
            <v>01159</v>
          </cell>
          <cell r="D275" t="str">
            <v>Dresden</v>
          </cell>
        </row>
        <row r="276">
          <cell r="A276" t="str">
            <v>XXL Dresden</v>
          </cell>
          <cell r="B276" t="str">
            <v xml:space="preserve">Breitscheidstraße 40 </v>
          </cell>
          <cell r="C276" t="str">
            <v>01237</v>
          </cell>
          <cell r="D276" t="str">
            <v>Dresden</v>
          </cell>
        </row>
      </sheetData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Abfrage Vereine"/>
      <sheetName val="Beispiel"/>
      <sheetName val="Sportstätten"/>
    </sheetNames>
    <sheetDataSet>
      <sheetData sheetId="0"/>
      <sheetData sheetId="1"/>
      <sheetData sheetId="2">
        <row r="15">
          <cell r="A15" t="str">
            <v>Bootshaus Tolkewitzer Straße</v>
          </cell>
          <cell r="B15" t="str">
            <v xml:space="preserve">Tolkewitzer Straße 69 </v>
          </cell>
          <cell r="C15" t="str">
            <v>01277</v>
          </cell>
          <cell r="D15" t="str">
            <v>Dresden</v>
          </cell>
        </row>
        <row r="16">
          <cell r="A16" t="str">
            <v>Büro- und Verwaltungsgebäude  EBS</v>
          </cell>
          <cell r="B16" t="str">
            <v>Freiberger Str. 31</v>
          </cell>
          <cell r="C16" t="str">
            <v>01067</v>
          </cell>
          <cell r="D16" t="str">
            <v>Dresden</v>
          </cell>
        </row>
        <row r="17">
          <cell r="A17" t="str">
            <v>Erlweinturnhalle</v>
          </cell>
          <cell r="B17" t="str">
            <v>Bünaustraße 30 a</v>
          </cell>
          <cell r="C17" t="str">
            <v>01159</v>
          </cell>
          <cell r="D17" t="str">
            <v>Dresden</v>
          </cell>
        </row>
        <row r="18">
          <cell r="A18" t="str">
            <v>Joynext Arena</v>
          </cell>
          <cell r="B18" t="str">
            <v xml:space="preserve">Magdeburger Straße 10 </v>
          </cell>
          <cell r="C18" t="str">
            <v>01067</v>
          </cell>
          <cell r="D18" t="str">
            <v>Dresden</v>
          </cell>
        </row>
        <row r="19">
          <cell r="A19" t="str">
            <v>Kletterzentrum DAV Dresden</v>
          </cell>
          <cell r="B19" t="str">
            <v xml:space="preserve">Papiermühlengasse 10 </v>
          </cell>
          <cell r="C19" t="str">
            <v>01159</v>
          </cell>
          <cell r="D19" t="str">
            <v>Dresden</v>
          </cell>
        </row>
        <row r="20">
          <cell r="A20" t="str">
            <v>Kunstrasenplatz Dohnaer Str.</v>
          </cell>
          <cell r="B20" t="str">
            <v>Dohnaer Str. 154</v>
          </cell>
          <cell r="C20" t="str">
            <v>01239</v>
          </cell>
          <cell r="D20" t="str">
            <v>Dresden</v>
          </cell>
        </row>
        <row r="21">
          <cell r="A21" t="str">
            <v>Mandala Boulderhalle</v>
          </cell>
          <cell r="B21" t="str">
            <v xml:space="preserve">Königsbrücker Straße 96 </v>
          </cell>
          <cell r="C21" t="str">
            <v>01099</v>
          </cell>
          <cell r="D21" t="str">
            <v>Dresden</v>
          </cell>
        </row>
        <row r="22">
          <cell r="A22" t="str">
            <v>Margon Arena</v>
          </cell>
          <cell r="B22" t="str">
            <v xml:space="preserve">Bodenbacher Straße 154 </v>
          </cell>
          <cell r="C22" t="str">
            <v>01277</v>
          </cell>
          <cell r="D22" t="str">
            <v>Dresden</v>
          </cell>
        </row>
        <row r="23">
          <cell r="A23" t="str">
            <v>Schwimmhalle Bühlau</v>
          </cell>
          <cell r="B23" t="str">
            <v>Bautzner Landstraße 92 c</v>
          </cell>
          <cell r="C23" t="str">
            <v>01324</v>
          </cell>
          <cell r="D23" t="str">
            <v>Dresden</v>
          </cell>
        </row>
        <row r="24">
          <cell r="A24" t="str">
            <v>Schwimmhalle Freiberger Platz</v>
          </cell>
          <cell r="B24" t="str">
            <v>Freiberger Platz 1 a</v>
          </cell>
          <cell r="C24" t="str">
            <v>01067</v>
          </cell>
          <cell r="D24" t="str">
            <v>Dresden</v>
          </cell>
        </row>
        <row r="25">
          <cell r="A25" t="str">
            <v>Schwimmhalle Georg-Arnhold-Bad</v>
          </cell>
          <cell r="B25" t="str">
            <v>Helmut-Schön-Allee 2</v>
          </cell>
          <cell r="C25" t="str">
            <v>01069</v>
          </cell>
          <cell r="D25" t="str">
            <v>Dresden</v>
          </cell>
        </row>
        <row r="26">
          <cell r="A26" t="str">
            <v>Schwimmhalle Klotzsche</v>
          </cell>
          <cell r="B26" t="str">
            <v xml:space="preserve">Zum Windkanal 14 </v>
          </cell>
          <cell r="C26" t="str">
            <v>01109</v>
          </cell>
          <cell r="D26" t="str">
            <v>Dresden</v>
          </cell>
        </row>
        <row r="27">
          <cell r="A27" t="str">
            <v>Schwimmhalle Prohlis</v>
          </cell>
          <cell r="B27" t="str">
            <v xml:space="preserve">Senftenberger Straße 58 </v>
          </cell>
          <cell r="C27" t="str">
            <v>01239</v>
          </cell>
          <cell r="D27" t="str">
            <v>Dresden</v>
          </cell>
        </row>
        <row r="28">
          <cell r="A28" t="str">
            <v>Seidnitz Center</v>
          </cell>
          <cell r="B28" t="str">
            <v>Enderstraße 59</v>
          </cell>
          <cell r="C28" t="str">
            <v>01277</v>
          </cell>
          <cell r="D28" t="str">
            <v>Dresden</v>
          </cell>
        </row>
        <row r="29">
          <cell r="A29" t="str">
            <v xml:space="preserve">Skatehalle Dresden </v>
          </cell>
          <cell r="B29" t="str">
            <v>Lohrmannstraße 22</v>
          </cell>
          <cell r="C29" t="str">
            <v>01237</v>
          </cell>
          <cell r="D29" t="str">
            <v>Dresden</v>
          </cell>
        </row>
        <row r="30">
          <cell r="A30" t="str">
            <v>Skatepark Lingnerallee</v>
          </cell>
          <cell r="B30" t="str">
            <v>Lingnerallee</v>
          </cell>
          <cell r="C30" t="str">
            <v>01069</v>
          </cell>
          <cell r="D30" t="str">
            <v>Dresden</v>
          </cell>
        </row>
        <row r="31">
          <cell r="A31" t="str">
            <v>Snoobi Dresden e.V.</v>
          </cell>
          <cell r="B31" t="str">
            <v>Rethelstraße 26</v>
          </cell>
          <cell r="C31" t="str">
            <v>01139</v>
          </cell>
          <cell r="D31" t="str">
            <v>Dresden</v>
          </cell>
        </row>
        <row r="32">
          <cell r="A32" t="str">
            <v>Sport &amp; Tanzstudio Dresden</v>
          </cell>
          <cell r="B32" t="str">
            <v xml:space="preserve">Saydaer Straße 6 </v>
          </cell>
          <cell r="C32" t="str">
            <v>01257</v>
          </cell>
          <cell r="D32" t="str">
            <v>Dresden</v>
          </cell>
        </row>
        <row r="33">
          <cell r="A33" t="str">
            <v>Sport- und Freizeittreff Gönnsdorf e.V.</v>
          </cell>
          <cell r="B33" t="str">
            <v>Schönfelder Landstraße 27</v>
          </cell>
          <cell r="C33" t="str">
            <v>01328</v>
          </cell>
          <cell r="D33" t="str">
            <v>Dresden</v>
          </cell>
        </row>
        <row r="34">
          <cell r="A34" t="str">
            <v>Sporthalle 10. Grundschule</v>
          </cell>
          <cell r="B34" t="str">
            <v xml:space="preserve">Struvestraße 11 </v>
          </cell>
          <cell r="C34" t="str">
            <v>01069</v>
          </cell>
          <cell r="D34" t="str">
            <v>Dresden</v>
          </cell>
        </row>
        <row r="35">
          <cell r="A35" t="str">
            <v>Sporthalle 101. Oberschule</v>
          </cell>
          <cell r="B35" t="str">
            <v xml:space="preserve">Pfotenhauerstraße 42 </v>
          </cell>
          <cell r="C35" t="str">
            <v>01307</v>
          </cell>
          <cell r="D35" t="str">
            <v>Dresden</v>
          </cell>
        </row>
        <row r="36">
          <cell r="A36" t="str">
            <v>Sporthalle 102. Grundschule</v>
          </cell>
          <cell r="B36" t="str">
            <v xml:space="preserve">Pfotenhauerstraße 40 </v>
          </cell>
          <cell r="C36" t="str">
            <v>01307</v>
          </cell>
          <cell r="D36" t="str">
            <v>Dresden</v>
          </cell>
        </row>
        <row r="37">
          <cell r="A37" t="str">
            <v>Sporthalle 103. Grundschule</v>
          </cell>
          <cell r="B37" t="str">
            <v xml:space="preserve">Hohnsteiner Straße 8 </v>
          </cell>
          <cell r="C37" t="str">
            <v>01099</v>
          </cell>
          <cell r="D37" t="str">
            <v>Dresden</v>
          </cell>
        </row>
        <row r="38">
          <cell r="A38" t="str">
            <v>Sporthalle 106. Grundschule</v>
          </cell>
          <cell r="B38" t="str">
            <v xml:space="preserve">Großenhainer Straße 187 </v>
          </cell>
          <cell r="C38" t="str">
            <v>01129</v>
          </cell>
          <cell r="D38" t="str">
            <v>Dresden</v>
          </cell>
        </row>
        <row r="39">
          <cell r="A39" t="str">
            <v>Sporthalle 108. Grundschule/ 107. Oberschule</v>
          </cell>
          <cell r="B39" t="str">
            <v xml:space="preserve">Geisingstraße 45 </v>
          </cell>
          <cell r="C39" t="str">
            <v>01309</v>
          </cell>
          <cell r="D39" t="str">
            <v>Dresden</v>
          </cell>
        </row>
        <row r="40">
          <cell r="A40" t="str">
            <v>Sporthalle 113. Grundschule</v>
          </cell>
          <cell r="B40" t="str">
            <v xml:space="preserve">Georg-Nerlich-Straße 1 </v>
          </cell>
          <cell r="C40" t="str">
            <v>01307</v>
          </cell>
          <cell r="D40" t="str">
            <v>Dresden</v>
          </cell>
        </row>
        <row r="41">
          <cell r="A41" t="str">
            <v>Sporthalle 116. Oberschule</v>
          </cell>
          <cell r="B41" t="str">
            <v xml:space="preserve">Feuerbachstraße 5 </v>
          </cell>
          <cell r="C41" t="str">
            <v>01219</v>
          </cell>
          <cell r="D41" t="str">
            <v>Dresden</v>
          </cell>
        </row>
        <row r="42">
          <cell r="A42" t="str">
            <v>Sporthalle 117. Grundschule</v>
          </cell>
          <cell r="B42" t="str">
            <v xml:space="preserve">Hochschulstraße 35 </v>
          </cell>
          <cell r="C42" t="str">
            <v>01069</v>
          </cell>
          <cell r="D42" t="str">
            <v>Dresden</v>
          </cell>
        </row>
        <row r="43">
          <cell r="A43" t="str">
            <v>Sporthalle 12. Grundschule</v>
          </cell>
          <cell r="B43" t="str">
            <v xml:space="preserve">Hebbelstraße 20 </v>
          </cell>
          <cell r="C43" t="str">
            <v>01157</v>
          </cell>
          <cell r="D43" t="str">
            <v>Dresden</v>
          </cell>
        </row>
        <row r="44">
          <cell r="A44" t="str">
            <v>Sporthalle 120. Grundschule</v>
          </cell>
          <cell r="B44" t="str">
            <v xml:space="preserve">Trattendorfer Straße 1 </v>
          </cell>
          <cell r="C44" t="str">
            <v>01239</v>
          </cell>
          <cell r="D44" t="str">
            <v>Dresden</v>
          </cell>
        </row>
        <row r="45">
          <cell r="A45" t="str">
            <v>Sporthalle 121. Oberschule</v>
          </cell>
          <cell r="B45" t="str">
            <v xml:space="preserve">Gamigstraße 28 </v>
          </cell>
          <cell r="C45" t="str">
            <v>01239</v>
          </cell>
          <cell r="D45" t="str">
            <v>Dresden</v>
          </cell>
        </row>
        <row r="46">
          <cell r="A46" t="str">
            <v>Sporthalle 128. Oberschule</v>
          </cell>
          <cell r="B46" t="str">
            <v xml:space="preserve">Rudolf-Bergander-Ring 3 </v>
          </cell>
          <cell r="C46" t="str">
            <v>01219</v>
          </cell>
          <cell r="D46" t="str">
            <v>Dresden</v>
          </cell>
        </row>
        <row r="47">
          <cell r="A47" t="str">
            <v>Sporthalle 129. Grundschule</v>
          </cell>
          <cell r="B47" t="str">
            <v xml:space="preserve">Otto-Dix-Ring 57 </v>
          </cell>
          <cell r="C47" t="str">
            <v>01219</v>
          </cell>
          <cell r="D47" t="str">
            <v>Dresden</v>
          </cell>
        </row>
        <row r="48">
          <cell r="A48" t="str">
            <v>Sporthalle 135. Grundschule</v>
          </cell>
          <cell r="B48" t="str">
            <v xml:space="preserve">Amalie-Dietrich-Platz 10 </v>
          </cell>
          <cell r="C48" t="str">
            <v>01169</v>
          </cell>
          <cell r="D48" t="str">
            <v>Dresden</v>
          </cell>
        </row>
        <row r="49">
          <cell r="A49" t="str">
            <v>Sporthalle 138. Oberschule</v>
          </cell>
          <cell r="B49" t="str">
            <v xml:space="preserve">Omsewitzer Ring 2 </v>
          </cell>
          <cell r="C49" t="str">
            <v>01169</v>
          </cell>
          <cell r="D49" t="str">
            <v>Dresden</v>
          </cell>
        </row>
        <row r="50">
          <cell r="A50" t="str">
            <v>Sporthalle 139. Grundschule</v>
          </cell>
          <cell r="B50" t="str">
            <v xml:space="preserve">Omsewitzer Ring 4 </v>
          </cell>
          <cell r="C50" t="str">
            <v>01169</v>
          </cell>
          <cell r="D50" t="str">
            <v>Dresden</v>
          </cell>
        </row>
        <row r="51">
          <cell r="A51" t="str">
            <v>Sporthalle 14. Grundschule und "Robinsonschule"</v>
          </cell>
          <cell r="B51" t="str">
            <v xml:space="preserve">Schweizer Straße 7 </v>
          </cell>
          <cell r="C51" t="str">
            <v>01069</v>
          </cell>
          <cell r="D51" t="str">
            <v>Dresden</v>
          </cell>
        </row>
        <row r="52">
          <cell r="A52" t="str">
            <v>Sporthalle 144. Grundschule</v>
          </cell>
          <cell r="B52" t="str">
            <v>Herbststraße 21 a</v>
          </cell>
          <cell r="C52" t="str">
            <v>01139</v>
          </cell>
          <cell r="D52" t="str">
            <v>Dresden</v>
          </cell>
        </row>
        <row r="53">
          <cell r="A53" t="str">
            <v>Sporthalle 147. Grundschule</v>
          </cell>
          <cell r="B53" t="str">
            <v>Döbelner Straße 6 b</v>
          </cell>
          <cell r="C53" t="str">
            <v>01129</v>
          </cell>
          <cell r="D53" t="str">
            <v>Dresden</v>
          </cell>
        </row>
        <row r="54">
          <cell r="A54" t="str">
            <v>Sporthalle 15. Grundschule</v>
          </cell>
          <cell r="B54" t="str">
            <v>Görlitzer Straße 8</v>
          </cell>
          <cell r="C54" t="str">
            <v>01099</v>
          </cell>
          <cell r="D54" t="str">
            <v>Dresden</v>
          </cell>
        </row>
        <row r="55">
          <cell r="A55" t="str">
            <v>Sporthalle 153. Grundschule</v>
          </cell>
          <cell r="B55" t="str">
            <v>Fröbelstraße 1</v>
          </cell>
          <cell r="C55" t="str">
            <v>01159</v>
          </cell>
          <cell r="D55" t="str">
            <v>Dresden</v>
          </cell>
        </row>
        <row r="56">
          <cell r="A56" t="str">
            <v>Sporthalle 16. Grundschule</v>
          </cell>
          <cell r="B56" t="str">
            <v xml:space="preserve">Josephinenstraße 6 </v>
          </cell>
          <cell r="C56" t="str">
            <v>01069</v>
          </cell>
          <cell r="D56" t="str">
            <v>Dresden</v>
          </cell>
        </row>
        <row r="57">
          <cell r="A57" t="str">
            <v>Sporthalle 19. Grundschule</v>
          </cell>
          <cell r="B57" t="str">
            <v xml:space="preserve">Am Jägerpark 5 </v>
          </cell>
          <cell r="C57" t="str">
            <v>01099</v>
          </cell>
          <cell r="D57" t="str">
            <v>Dresden</v>
          </cell>
        </row>
        <row r="58">
          <cell r="A58" t="str">
            <v>Sporthalle 25. Grund- und Oberschule</v>
          </cell>
          <cell r="B58" t="str">
            <v xml:space="preserve">Pohlandstraße 40 </v>
          </cell>
          <cell r="C58" t="str">
            <v>01309</v>
          </cell>
          <cell r="D58" t="str">
            <v>Dresden</v>
          </cell>
        </row>
        <row r="59">
          <cell r="A59" t="str">
            <v>Sporthalle 26. Grundschule</v>
          </cell>
          <cell r="B59" t="str">
            <v xml:space="preserve">Osterbergstraße 22 </v>
          </cell>
          <cell r="C59" t="str">
            <v>01127</v>
          </cell>
          <cell r="D59" t="str">
            <v>Dresden</v>
          </cell>
        </row>
        <row r="60">
          <cell r="A60" t="str">
            <v>Sporthalle 30. Grundschule</v>
          </cell>
          <cell r="B60" t="str">
            <v xml:space="preserve">Hechtstraße 55 </v>
          </cell>
          <cell r="C60" t="str">
            <v>01097</v>
          </cell>
          <cell r="D60" t="str">
            <v>Dresden</v>
          </cell>
        </row>
        <row r="61">
          <cell r="A61" t="str">
            <v>Sporthalle 30. Oberschule</v>
          </cell>
          <cell r="B61" t="str">
            <v xml:space="preserve">Unterer Kreuzweg 4 </v>
          </cell>
          <cell r="C61" t="str">
            <v>01097</v>
          </cell>
          <cell r="D61" t="str">
            <v>Dresden</v>
          </cell>
        </row>
        <row r="62">
          <cell r="A62" t="str">
            <v>Sporthalle 32. Grundschule</v>
          </cell>
          <cell r="B62" t="str">
            <v xml:space="preserve">Hofmannstraße 34 </v>
          </cell>
          <cell r="C62" t="str">
            <v>01277</v>
          </cell>
          <cell r="D62" t="str">
            <v>Dresden</v>
          </cell>
        </row>
        <row r="63">
          <cell r="A63" t="str">
            <v>Sporthalle 32. Oberschule</v>
          </cell>
          <cell r="B63" t="str">
            <v xml:space="preserve">Schilfweg 3 </v>
          </cell>
          <cell r="C63" t="str">
            <v>01237</v>
          </cell>
          <cell r="D63" t="str">
            <v>Dresden</v>
          </cell>
        </row>
        <row r="64">
          <cell r="A64" t="str">
            <v>Sporthalle 33. Grundschule</v>
          </cell>
          <cell r="B64" t="str">
            <v xml:space="preserve">Marienberger Straße 7 </v>
          </cell>
          <cell r="C64" t="str">
            <v>01279</v>
          </cell>
          <cell r="D64" t="str">
            <v>Dresden</v>
          </cell>
        </row>
        <row r="65">
          <cell r="A65" t="str">
            <v>Sporthalle 35. Grundschule</v>
          </cell>
          <cell r="B65" t="str">
            <v xml:space="preserve">Bünaustraße 12 </v>
          </cell>
          <cell r="C65" t="str">
            <v>01159</v>
          </cell>
          <cell r="D65" t="str">
            <v>Dresden</v>
          </cell>
        </row>
        <row r="66">
          <cell r="A66" t="str">
            <v>Sporthalle 35. Oberschule</v>
          </cell>
          <cell r="B66" t="str">
            <v xml:space="preserve">Clara-Zetkin-Straße 20 </v>
          </cell>
          <cell r="C66" t="str">
            <v>01159</v>
          </cell>
          <cell r="D66" t="str">
            <v>Dresden</v>
          </cell>
        </row>
        <row r="67">
          <cell r="A67" t="str">
            <v>Sporthalle 36. Oberschule/ 37. Grundschule</v>
          </cell>
          <cell r="B67" t="str">
            <v xml:space="preserve">Emil-Ueberall-Straße 34 </v>
          </cell>
          <cell r="C67" t="str">
            <v>01159</v>
          </cell>
          <cell r="D67" t="str">
            <v>Dresden</v>
          </cell>
        </row>
        <row r="68">
          <cell r="A68" t="str">
            <v>Sporthalle 39. Grundschule</v>
          </cell>
          <cell r="B68" t="str">
            <v xml:space="preserve">Schleiermacherstraße 8 </v>
          </cell>
          <cell r="C68" t="str">
            <v>01187</v>
          </cell>
          <cell r="D68" t="str">
            <v>Dresden</v>
          </cell>
        </row>
        <row r="69">
          <cell r="A69" t="str">
            <v>Sporthalle 4. Grundschule</v>
          </cell>
          <cell r="B69" t="str">
            <v xml:space="preserve">Löwenstraße 2 </v>
          </cell>
          <cell r="C69" t="str">
            <v>01099</v>
          </cell>
          <cell r="D69" t="str">
            <v>Dresden</v>
          </cell>
        </row>
        <row r="70">
          <cell r="A70" t="str">
            <v>Sporthalle 41. Grundschule</v>
          </cell>
          <cell r="B70" t="str">
            <v xml:space="preserve">Hauptmannstraße 15 </v>
          </cell>
          <cell r="C70" t="str">
            <v>01139</v>
          </cell>
          <cell r="D70" t="str">
            <v>Dresden</v>
          </cell>
        </row>
        <row r="71">
          <cell r="A71" t="str">
            <v>Sporthalle 43. Grundschule</v>
          </cell>
          <cell r="B71" t="str">
            <v xml:space="preserve">Riegelplatz 2 </v>
          </cell>
          <cell r="C71" t="str">
            <v>01139</v>
          </cell>
          <cell r="D71" t="str">
            <v>Dresden</v>
          </cell>
        </row>
        <row r="72">
          <cell r="A72" t="str">
            <v>Sporthalle 44. Grundschule</v>
          </cell>
          <cell r="B72" t="str">
            <v xml:space="preserve">Salbachstraße 10 </v>
          </cell>
          <cell r="C72" t="str">
            <v>01279</v>
          </cell>
          <cell r="D72" t="str">
            <v>Dresden</v>
          </cell>
        </row>
        <row r="73">
          <cell r="A73" t="str">
            <v>Sporthalle 46. Oberschule</v>
          </cell>
          <cell r="B73" t="str">
            <v xml:space="preserve">Bernhardstraße 18 </v>
          </cell>
          <cell r="C73" t="str">
            <v>01069</v>
          </cell>
          <cell r="D73" t="str">
            <v>Dresden</v>
          </cell>
        </row>
        <row r="74">
          <cell r="A74" t="str">
            <v>Sporthalle 47. Grundschule</v>
          </cell>
          <cell r="B74" t="str">
            <v xml:space="preserve">Mockritzer Straße 19 </v>
          </cell>
          <cell r="C74" t="str">
            <v>01219</v>
          </cell>
          <cell r="D74" t="str">
            <v>Dresden</v>
          </cell>
        </row>
        <row r="75">
          <cell r="A75" t="str">
            <v>Sporthalle 48. Grundschule</v>
          </cell>
          <cell r="B75" t="str">
            <v xml:space="preserve">Seminarstraße 11 </v>
          </cell>
          <cell r="C75" t="str">
            <v>01067</v>
          </cell>
          <cell r="D75" t="str">
            <v>Dresden</v>
          </cell>
        </row>
        <row r="76">
          <cell r="A76" t="str">
            <v>Sporthalle 49. Grundschule</v>
          </cell>
          <cell r="B76" t="str">
            <v xml:space="preserve">Bernhardstraße 80 </v>
          </cell>
          <cell r="C76" t="str">
            <v>01187</v>
          </cell>
          <cell r="D76" t="str">
            <v>Dresden</v>
          </cell>
        </row>
        <row r="77">
          <cell r="A77" t="str">
            <v>Sporthalle 50. Grundschule</v>
          </cell>
          <cell r="B77" t="str">
            <v xml:space="preserve">Dörnichtweg 54 </v>
          </cell>
          <cell r="C77" t="str">
            <v>01109</v>
          </cell>
          <cell r="D77" t="str">
            <v>Dresden</v>
          </cell>
        </row>
        <row r="78">
          <cell r="A78" t="str">
            <v>Sporthalle 51. Grundschule</v>
          </cell>
          <cell r="B78" t="str">
            <v xml:space="preserve">Rosa-Menzer-Straße 24 </v>
          </cell>
          <cell r="C78" t="str">
            <v>01309</v>
          </cell>
          <cell r="D78" t="str">
            <v>Dresden</v>
          </cell>
        </row>
        <row r="79">
          <cell r="A79" t="str">
            <v>Sporthalle 55. Oberschule</v>
          </cell>
          <cell r="B79" t="str">
            <v xml:space="preserve">Nöthnitzer Straße 6 </v>
          </cell>
          <cell r="C79" t="str">
            <v>01187</v>
          </cell>
          <cell r="D79" t="str">
            <v>Dresden</v>
          </cell>
        </row>
        <row r="80">
          <cell r="A80" t="str">
            <v>Sporthalle 56. Grundschule</v>
          </cell>
          <cell r="B80" t="str">
            <v xml:space="preserve">Böttgerstraße 11 </v>
          </cell>
          <cell r="C80" t="str">
            <v>01129</v>
          </cell>
          <cell r="D80" t="str">
            <v>Dresden</v>
          </cell>
        </row>
        <row r="81">
          <cell r="A81" t="str">
            <v>Sporthalle 56. Oberschule</v>
          </cell>
          <cell r="B81" t="str">
            <v xml:space="preserve">Aachener Straße 10 </v>
          </cell>
          <cell r="C81" t="str">
            <v>01129</v>
          </cell>
          <cell r="D81" t="str">
            <v>Dresden</v>
          </cell>
        </row>
        <row r="82">
          <cell r="A82" t="str">
            <v>Sporthalle 59. Grundschule</v>
          </cell>
          <cell r="B82" t="str">
            <v xml:space="preserve">Kurparkstraße 12 </v>
          </cell>
          <cell r="C82" t="str">
            <v>01324</v>
          </cell>
          <cell r="D82" t="str">
            <v>Dresden</v>
          </cell>
        </row>
        <row r="83">
          <cell r="A83" t="str">
            <v>Sporthalle 6. Grundschule</v>
          </cell>
          <cell r="B83" t="str">
            <v xml:space="preserve">Fetscherstraße 2 </v>
          </cell>
          <cell r="C83" t="str">
            <v>01307</v>
          </cell>
          <cell r="D83" t="str">
            <v>Dresden</v>
          </cell>
        </row>
        <row r="84">
          <cell r="A84" t="str">
            <v>Sporthalle 61. Grundschule</v>
          </cell>
          <cell r="B84" t="str">
            <v>Hutbergstraße 2</v>
          </cell>
          <cell r="C84" t="str">
            <v>01326</v>
          </cell>
          <cell r="D84" t="str">
            <v>Dresden</v>
          </cell>
        </row>
        <row r="85">
          <cell r="A85" t="str">
            <v>Sporthalle 62. Grundschule</v>
          </cell>
          <cell r="B85" t="str">
            <v xml:space="preserve">Pillnitzer Landstraße 38 </v>
          </cell>
          <cell r="C85" t="str">
            <v>01326</v>
          </cell>
          <cell r="D85" t="str">
            <v>Dresden</v>
          </cell>
        </row>
        <row r="86">
          <cell r="A86" t="str">
            <v>Sporthalle 62. Oberschule</v>
          </cell>
          <cell r="B86" t="str">
            <v xml:space="preserve">Fidelio-F.-Finke-Straße 15 </v>
          </cell>
          <cell r="C86" t="str">
            <v>01326</v>
          </cell>
          <cell r="D86" t="str">
            <v>Dresden</v>
          </cell>
        </row>
        <row r="87">
          <cell r="A87" t="str">
            <v>Sporthalle 63. Grundschule</v>
          </cell>
          <cell r="B87" t="str">
            <v xml:space="preserve">Wägnerstraße 24 </v>
          </cell>
          <cell r="C87" t="str">
            <v>01309</v>
          </cell>
          <cell r="D87" t="str">
            <v>Dresden</v>
          </cell>
        </row>
        <row r="88">
          <cell r="A88" t="str">
            <v>Sporthalle 64. Oberschule</v>
          </cell>
          <cell r="B88" t="str">
            <v xml:space="preserve">Linzer Straße 1 </v>
          </cell>
          <cell r="C88" t="str">
            <v>01279</v>
          </cell>
          <cell r="D88" t="str">
            <v>Dresden</v>
          </cell>
        </row>
        <row r="89">
          <cell r="A89" t="str">
            <v>Sporthalle 65. Grundschule</v>
          </cell>
          <cell r="B89" t="str">
            <v xml:space="preserve">Zschierener Straße 5 </v>
          </cell>
          <cell r="C89" t="str">
            <v>01259</v>
          </cell>
          <cell r="D89" t="str">
            <v>Dresden</v>
          </cell>
        </row>
        <row r="90">
          <cell r="A90" t="str">
            <v>Sporthalle 66. Oberschule</v>
          </cell>
          <cell r="B90" t="str">
            <v xml:space="preserve">Dieselstraße 55 </v>
          </cell>
          <cell r="C90" t="str">
            <v>01257</v>
          </cell>
          <cell r="D90" t="str">
            <v>Dresden</v>
          </cell>
        </row>
        <row r="91">
          <cell r="A91" t="str">
            <v>Sporthalle 68. Grundschule</v>
          </cell>
          <cell r="B91" t="str">
            <v xml:space="preserve">Heiligenbornstraße 15 </v>
          </cell>
          <cell r="C91" t="str">
            <v>01219</v>
          </cell>
          <cell r="D91" t="str">
            <v>Dresden</v>
          </cell>
        </row>
        <row r="92">
          <cell r="A92" t="str">
            <v>Sporthalle 70. Grundschule</v>
          </cell>
          <cell r="B92" t="str">
            <v xml:space="preserve">Südhöhe 36 </v>
          </cell>
          <cell r="C92" t="str">
            <v>01217</v>
          </cell>
          <cell r="D92" t="str">
            <v>Dresden</v>
          </cell>
        </row>
        <row r="93">
          <cell r="A93" t="str">
            <v>Sporthalle 71. Grundschule</v>
          </cell>
          <cell r="B93" t="str">
            <v xml:space="preserve">Franzweg 4 </v>
          </cell>
          <cell r="C93" t="str">
            <v>01217</v>
          </cell>
          <cell r="D93" t="str">
            <v>Dresden</v>
          </cell>
        </row>
        <row r="94">
          <cell r="A94" t="str">
            <v>Sporthalle 74. Grundschule Gompitz</v>
          </cell>
          <cell r="B94" t="str">
            <v xml:space="preserve">Ockerwitzer Allee 128 </v>
          </cell>
          <cell r="C94" t="str">
            <v>01156</v>
          </cell>
          <cell r="D94" t="str">
            <v>Dresden</v>
          </cell>
        </row>
        <row r="95">
          <cell r="A95" t="str">
            <v>Sporthalle 75. Grundschule</v>
          </cell>
          <cell r="B95" t="str">
            <v xml:space="preserve">Warthaer Straße 60 </v>
          </cell>
          <cell r="C95" t="str">
            <v>01157</v>
          </cell>
          <cell r="D95" t="str">
            <v>Dresden</v>
          </cell>
        </row>
        <row r="96">
          <cell r="A96" t="str">
            <v>Sporthalle 76. Grundschule</v>
          </cell>
          <cell r="B96" t="str">
            <v>Am Lehmberg 28 a</v>
          </cell>
          <cell r="C96" t="str">
            <v>01157</v>
          </cell>
          <cell r="D96" t="str">
            <v>Dresden</v>
          </cell>
        </row>
        <row r="97">
          <cell r="A97" t="str">
            <v>Sporthalle 76. Oberschule</v>
          </cell>
          <cell r="B97" t="str">
            <v xml:space="preserve">Merbitzer Straße 9 </v>
          </cell>
          <cell r="C97" t="str">
            <v>01157</v>
          </cell>
          <cell r="D97" t="str">
            <v>Dresden</v>
          </cell>
        </row>
        <row r="98">
          <cell r="A98" t="str">
            <v>Sporthalle 77. Grundschule</v>
          </cell>
          <cell r="B98" t="str">
            <v xml:space="preserve">Am Urnenfeld 27 </v>
          </cell>
          <cell r="C98" t="str">
            <v>01157</v>
          </cell>
          <cell r="D98" t="str">
            <v>Dresden</v>
          </cell>
        </row>
        <row r="99">
          <cell r="A99" t="str">
            <v>Sporthalle 8. Grundschule</v>
          </cell>
          <cell r="B99" t="str">
            <v xml:space="preserve">Konkordienstraße 12 </v>
          </cell>
          <cell r="C99" t="str">
            <v>01127</v>
          </cell>
          <cell r="D99" t="str">
            <v>Dresden</v>
          </cell>
        </row>
        <row r="100">
          <cell r="A100" t="str">
            <v>Sporthalle 80. Grundschule</v>
          </cell>
          <cell r="B100" t="str">
            <v xml:space="preserve">Oskar-Seyffert-Straße 3 </v>
          </cell>
          <cell r="C100" t="str">
            <v>01189</v>
          </cell>
          <cell r="D100" t="str">
            <v>Dresden</v>
          </cell>
        </row>
        <row r="101">
          <cell r="A101" t="str">
            <v>Sporthalle 81. Grundschule</v>
          </cell>
          <cell r="B101" t="str">
            <v xml:space="preserve">Robert-Weber-Straße 5 </v>
          </cell>
          <cell r="C101" t="str">
            <v>01187</v>
          </cell>
          <cell r="D101" t="str">
            <v>Dresden</v>
          </cell>
        </row>
        <row r="102">
          <cell r="A102" t="str">
            <v>Sporthalle 82. Grund- und Oberschule</v>
          </cell>
          <cell r="B102" t="str">
            <v xml:space="preserve">Gertrud-Caspari-Straße 9 </v>
          </cell>
          <cell r="C102" t="str">
            <v>01109</v>
          </cell>
          <cell r="D102" t="str">
            <v>Dresden</v>
          </cell>
        </row>
        <row r="103">
          <cell r="A103" t="str">
            <v>Sporthalle 84. Grundschule</v>
          </cell>
          <cell r="B103" t="str">
            <v xml:space="preserve">Heinrich-Tessenow-Weg 28 </v>
          </cell>
          <cell r="C103" t="str">
            <v>01109</v>
          </cell>
          <cell r="D103" t="str">
            <v>Dresden</v>
          </cell>
        </row>
        <row r="104">
          <cell r="A104" t="str">
            <v>Sporthalle 85. Grundschule</v>
          </cell>
          <cell r="B104" t="str">
            <v xml:space="preserve">Radeburger Straße 168 </v>
          </cell>
          <cell r="C104" t="str">
            <v>01109</v>
          </cell>
          <cell r="D104" t="str">
            <v>Dresden</v>
          </cell>
        </row>
        <row r="105">
          <cell r="A105" t="str">
            <v>Sporthalle 88. Grund- und Oberschule</v>
          </cell>
          <cell r="B105" t="str">
            <v xml:space="preserve">Dresdner Straße 50 </v>
          </cell>
          <cell r="C105" t="str">
            <v>01326</v>
          </cell>
          <cell r="D105" t="str">
            <v>Dresden</v>
          </cell>
        </row>
        <row r="106">
          <cell r="A106" t="str">
            <v>Sporthalle 89. Grundschule</v>
          </cell>
          <cell r="B106" t="str">
            <v xml:space="preserve">Sosaer Straße 10 </v>
          </cell>
          <cell r="C106" t="str">
            <v>01257</v>
          </cell>
          <cell r="D106" t="str">
            <v>Dresden</v>
          </cell>
        </row>
        <row r="107">
          <cell r="A107" t="str">
            <v>Sporthalle 9. Oberschule</v>
          </cell>
          <cell r="B107" t="str">
            <v xml:space="preserve">Lommatzscher Straße 121 </v>
          </cell>
          <cell r="C107" t="str">
            <v>01139</v>
          </cell>
          <cell r="D107" t="str">
            <v>Dresden</v>
          </cell>
        </row>
        <row r="108">
          <cell r="A108" t="str">
            <v>Sporthalle 90. Grundschule</v>
          </cell>
          <cell r="B108" t="str">
            <v xml:space="preserve">Kleinlugaer Straße 25 </v>
          </cell>
          <cell r="C108" t="str">
            <v>01259</v>
          </cell>
          <cell r="D108" t="str">
            <v>Dresden</v>
          </cell>
        </row>
        <row r="109">
          <cell r="A109" t="str">
            <v>Sporthalle 91. Grundschule</v>
          </cell>
          <cell r="B109" t="str">
            <v xml:space="preserve">Bernard-Shaw-Straße 11 </v>
          </cell>
          <cell r="C109" t="str">
            <v>01259</v>
          </cell>
          <cell r="D109" t="str">
            <v>Dresden</v>
          </cell>
        </row>
        <row r="110">
          <cell r="A110" t="str">
            <v>Sporthalle 92. Grundschule</v>
          </cell>
          <cell r="B110" t="str">
            <v xml:space="preserve">Großzschachwitzer Straße 29 </v>
          </cell>
          <cell r="C110" t="str">
            <v>01259</v>
          </cell>
          <cell r="D110" t="str">
            <v>Dresden</v>
          </cell>
        </row>
        <row r="111">
          <cell r="A111" t="str">
            <v>Sporthalle 93. Grundschule</v>
          </cell>
          <cell r="B111" t="str">
            <v>Dobritzer Weg 1</v>
          </cell>
          <cell r="C111" t="str">
            <v>01237</v>
          </cell>
          <cell r="D111" t="str">
            <v>Dresden</v>
          </cell>
        </row>
        <row r="112">
          <cell r="A112" t="str">
            <v>Sporthalle 95. Grundschule</v>
          </cell>
          <cell r="B112" t="str">
            <v xml:space="preserve">Donathstraße 10 </v>
          </cell>
          <cell r="C112" t="str">
            <v>01279</v>
          </cell>
          <cell r="D112" t="str">
            <v>Dresden</v>
          </cell>
        </row>
        <row r="113">
          <cell r="A113" t="str">
            <v>Sporthalle 96. Grundschule</v>
          </cell>
          <cell r="B113" t="str">
            <v xml:space="preserve">Liebstädter Straße 37 </v>
          </cell>
          <cell r="C113" t="str">
            <v>01277</v>
          </cell>
          <cell r="D113" t="str">
            <v>Dresden</v>
          </cell>
        </row>
        <row r="114">
          <cell r="A114" t="str">
            <v>Sporthalle Andreas-Schubert-Straße</v>
          </cell>
          <cell r="B114" t="str">
            <v xml:space="preserve">Andreas-Schubert-Straße 41 </v>
          </cell>
          <cell r="C114" t="str">
            <v>01069</v>
          </cell>
          <cell r="D114" t="str">
            <v>Dresden</v>
          </cell>
        </row>
        <row r="115">
          <cell r="A115" t="str">
            <v>Sporthalle AST 36. Oberschule</v>
          </cell>
          <cell r="B115" t="str">
            <v>Dahlienweg 19</v>
          </cell>
          <cell r="C115" t="str">
            <v>01159</v>
          </cell>
          <cell r="D115" t="str">
            <v>Dresden</v>
          </cell>
        </row>
        <row r="116">
          <cell r="A116" t="str">
            <v>Sporthalle AST BSZ für Wirtschaft "Prof. Dr.Zeigner"</v>
          </cell>
          <cell r="B116" t="str">
            <v>Bodenbacher Straße 154 a</v>
          </cell>
          <cell r="C116" t="str">
            <v>01277</v>
          </cell>
          <cell r="D116" t="str">
            <v>Dresden</v>
          </cell>
        </row>
        <row r="117">
          <cell r="A117" t="str">
            <v>Sporthalle AST des BSZ für Agrarwirtschaft und Ernährung</v>
          </cell>
          <cell r="B117" t="str">
            <v xml:space="preserve">Altroßthal 1 </v>
          </cell>
          <cell r="C117" t="str">
            <v>01169</v>
          </cell>
          <cell r="D117" t="str">
            <v>Dresden</v>
          </cell>
        </row>
        <row r="118">
          <cell r="A118" t="str">
            <v>Sporthalle AST des BSZ für Dienstleistung und Gestaltung</v>
          </cell>
          <cell r="B118" t="str">
            <v xml:space="preserve">Höckendorfer Weg 2 </v>
          </cell>
          <cell r="C118" t="str">
            <v>01189</v>
          </cell>
          <cell r="D118" t="str">
            <v>Dresden</v>
          </cell>
        </row>
        <row r="119">
          <cell r="A119" t="str">
            <v>Sporthalle August-Bebel-Straße</v>
          </cell>
          <cell r="B119" t="str">
            <v>August-Bebel-Straße 18</v>
          </cell>
          <cell r="C119" t="str">
            <v>01219</v>
          </cell>
          <cell r="D119" t="str">
            <v>Dresden</v>
          </cell>
        </row>
        <row r="120">
          <cell r="A120" t="str">
            <v>Sporthalle Bertolt-Brecht-Gymnasium</v>
          </cell>
          <cell r="B120" t="str">
            <v xml:space="preserve">Thomaestraße 60 </v>
          </cell>
          <cell r="C120" t="str">
            <v>01307</v>
          </cell>
          <cell r="D120" t="str">
            <v>Dresden</v>
          </cell>
        </row>
        <row r="121">
          <cell r="A121" t="str">
            <v>Sporthalle Berufsförderungswerk</v>
          </cell>
          <cell r="B121" t="str">
            <v xml:space="preserve">Hellerhofstraße 35 </v>
          </cell>
          <cell r="C121" t="str">
            <v>01129</v>
          </cell>
          <cell r="D121" t="str">
            <v>Dresden</v>
          </cell>
        </row>
        <row r="122">
          <cell r="A122" t="str">
            <v>Sporthalle BIP Kreativitätsschule</v>
          </cell>
          <cell r="B122" t="str">
            <v xml:space="preserve">Tiergartenstraße 18 </v>
          </cell>
          <cell r="C122" t="str">
            <v>01219</v>
          </cell>
          <cell r="D122" t="str">
            <v>Dresden</v>
          </cell>
        </row>
        <row r="123">
          <cell r="A123" t="str">
            <v>Sporthalle Boxberger Straße</v>
          </cell>
          <cell r="B123" t="str">
            <v xml:space="preserve">Boxberger Straße 1 </v>
          </cell>
          <cell r="C123" t="str">
            <v>01239</v>
          </cell>
          <cell r="D123" t="str">
            <v>Dresden</v>
          </cell>
        </row>
        <row r="124">
          <cell r="A124" t="str">
            <v>Sporthalle BSZ für Agrarwirtschaft und Ernährung</v>
          </cell>
          <cell r="B124" t="str">
            <v xml:space="preserve">Canalettostraße 8 </v>
          </cell>
          <cell r="C124" t="str">
            <v>01307</v>
          </cell>
          <cell r="D124" t="str">
            <v>Dresden</v>
          </cell>
        </row>
        <row r="125">
          <cell r="A125" t="str">
            <v>Sporthalle BSZ für Bau und Technik</v>
          </cell>
          <cell r="B125" t="str">
            <v xml:space="preserve">Güntzstraße 3 </v>
          </cell>
          <cell r="C125" t="str">
            <v>01069</v>
          </cell>
          <cell r="D125" t="str">
            <v>Dresden</v>
          </cell>
        </row>
        <row r="126">
          <cell r="A126" t="str">
            <v>Sporthalle BSZ für Dienstleistung und Gestaltung</v>
          </cell>
          <cell r="B126" t="str">
            <v xml:space="preserve">Chemnitzer Straße 83 </v>
          </cell>
          <cell r="C126" t="str">
            <v>01187</v>
          </cell>
          <cell r="D126" t="str">
            <v>Dresden</v>
          </cell>
        </row>
        <row r="127">
          <cell r="A127" t="str">
            <v>Sporthalle BSZ für Elektrotechnik</v>
          </cell>
          <cell r="B127" t="str">
            <v xml:space="preserve">Strehlener Platz 2 </v>
          </cell>
          <cell r="C127" t="str">
            <v>01219</v>
          </cell>
          <cell r="D127" t="str">
            <v>Dresden</v>
          </cell>
        </row>
        <row r="128">
          <cell r="A128" t="str">
            <v>Sporthalle BSZ für Gastgewerbe "Ernst Lößnitzer"</v>
          </cell>
          <cell r="B128" t="str">
            <v xml:space="preserve">Wachsbleichstraße 6 </v>
          </cell>
          <cell r="C128" t="str">
            <v>01067</v>
          </cell>
          <cell r="D128" t="str">
            <v>Dresden</v>
          </cell>
        </row>
        <row r="129">
          <cell r="A129" t="str">
            <v>Sporthalle BSZ für Technik "Gustav Anton Zeuner"</v>
          </cell>
          <cell r="B129" t="str">
            <v xml:space="preserve">Gerokstraße 22 </v>
          </cell>
          <cell r="C129" t="str">
            <v>01307</v>
          </cell>
          <cell r="D129" t="str">
            <v>Dresden</v>
          </cell>
        </row>
        <row r="130">
          <cell r="A130" t="str">
            <v>Sporthalle BSZ für Wirtschaft "Franz Ludwig Gehe"</v>
          </cell>
          <cell r="B130" t="str">
            <v xml:space="preserve">Berthelsdorfer Weg 2 </v>
          </cell>
          <cell r="C130" t="str">
            <v>01279</v>
          </cell>
          <cell r="D130" t="str">
            <v>Dresden</v>
          </cell>
        </row>
        <row r="131">
          <cell r="A131" t="str">
            <v>Sporthalle BSZ für Wirtschaft "Prof. Dr.Zeigner"</v>
          </cell>
          <cell r="B131" t="str">
            <v xml:space="preserve">Melanchthonstraße 9 </v>
          </cell>
          <cell r="C131" t="str">
            <v>01099</v>
          </cell>
          <cell r="D131" t="str">
            <v>Dresden</v>
          </cell>
        </row>
        <row r="132">
          <cell r="A132" t="str">
            <v>Sporthalle BSZ Gesundheit und Sozialwesen</v>
          </cell>
          <cell r="B132" t="str">
            <v>Döbelner Straße 6 a</v>
          </cell>
          <cell r="C132" t="str">
            <v>01129</v>
          </cell>
          <cell r="D132" t="str">
            <v>Dresden</v>
          </cell>
        </row>
        <row r="133">
          <cell r="A133" t="str">
            <v xml:space="preserve">Sporthalle Christliche Schule Dresden </v>
          </cell>
          <cell r="B133" t="str">
            <v xml:space="preserve">Rathener Straße 78 </v>
          </cell>
          <cell r="C133" t="str">
            <v>01259</v>
          </cell>
          <cell r="D133" t="str">
            <v>Dresden</v>
          </cell>
        </row>
        <row r="134">
          <cell r="A134" t="str">
            <v>Sporthalle Dinglingerschule</v>
          </cell>
          <cell r="B134" t="str">
            <v xml:space="preserve">Dinglingerstraße 4 </v>
          </cell>
          <cell r="C134" t="str">
            <v>01307</v>
          </cell>
          <cell r="D134" t="str">
            <v>Dresden</v>
          </cell>
        </row>
        <row r="135">
          <cell r="A135" t="str">
            <v>Sporthalle Dresdner Sportclub 1898 e.V.</v>
          </cell>
          <cell r="B135" t="str">
            <v xml:space="preserve">Magdeburger Straße 12 </v>
          </cell>
          <cell r="C135" t="str">
            <v>01067</v>
          </cell>
          <cell r="D135" t="str">
            <v>Dresden</v>
          </cell>
        </row>
        <row r="136">
          <cell r="A136" t="str">
            <v>Sporthalle ehem. 141. Mittelschule</v>
          </cell>
          <cell r="B136" t="str">
            <v xml:space="preserve">Ginsterstraße 1 </v>
          </cell>
          <cell r="C136" t="str">
            <v>01169</v>
          </cell>
          <cell r="D136" t="str">
            <v>Dresden</v>
          </cell>
        </row>
        <row r="137">
          <cell r="A137" t="str">
            <v>Sporthalle ehem. 72. Oberschule</v>
          </cell>
          <cell r="B137" t="str">
            <v xml:space="preserve">Kleinnaundorfer Straße 6 </v>
          </cell>
          <cell r="C137" t="str">
            <v>01189</v>
          </cell>
          <cell r="D137" t="str">
            <v>Dresden</v>
          </cell>
        </row>
        <row r="138">
          <cell r="A138" t="str">
            <v>Sporthalle ehem. 79. Mittelschule</v>
          </cell>
          <cell r="B138" t="str">
            <v xml:space="preserve">Urnenstraße 22 </v>
          </cell>
          <cell r="C138" t="str">
            <v>01257</v>
          </cell>
          <cell r="D138" t="str">
            <v>Dresden</v>
          </cell>
        </row>
        <row r="139">
          <cell r="A139" t="str">
            <v>Sporthalle ehem. 86. Mittelschule</v>
          </cell>
          <cell r="B139" t="str">
            <v xml:space="preserve">Alexander-Herzen-Straße 64 </v>
          </cell>
          <cell r="C139" t="str">
            <v>01109</v>
          </cell>
          <cell r="D139" t="str">
            <v>Dresden</v>
          </cell>
        </row>
        <row r="140">
          <cell r="A140" t="str">
            <v>Sporthalle ehem. 87. Grundschule</v>
          </cell>
          <cell r="B140" t="str">
            <v xml:space="preserve">Plantagenweg 3 </v>
          </cell>
          <cell r="C140" t="str">
            <v>01326</v>
          </cell>
          <cell r="D140" t="str">
            <v>Dresden</v>
          </cell>
        </row>
        <row r="141">
          <cell r="A141" t="str">
            <v>Sporthalle ehem. Grundschule Schullwitz</v>
          </cell>
          <cell r="B141" t="str">
            <v xml:space="preserve">Bühlauer Straße 25 </v>
          </cell>
          <cell r="C141" t="str">
            <v>01328</v>
          </cell>
          <cell r="D141" t="str">
            <v>Dresden</v>
          </cell>
        </row>
        <row r="142">
          <cell r="A142" t="str">
            <v>Sporthalle ehem. Schule zur Lernförderung</v>
          </cell>
          <cell r="B142" t="str">
            <v xml:space="preserve">Luboldtstraße 15 </v>
          </cell>
          <cell r="C142" t="str">
            <v>01324</v>
          </cell>
          <cell r="D142" t="str">
            <v>Dresden</v>
          </cell>
        </row>
        <row r="143">
          <cell r="A143" t="str">
            <v>Sporthalle Emerich-Ambros-Ufer</v>
          </cell>
          <cell r="B143" t="str">
            <v xml:space="preserve">Emerich-Ambros-Ufer 74 </v>
          </cell>
          <cell r="C143" t="str">
            <v>01159</v>
          </cell>
          <cell r="D143" t="str">
            <v>Dresden</v>
          </cell>
        </row>
        <row r="144">
          <cell r="A144" t="str">
            <v>Sporthalle Förderzentrum "Am Leutewitzer Park"</v>
          </cell>
          <cell r="B144" t="str">
            <v xml:space="preserve">Gottfried-Keller-Straße 40 </v>
          </cell>
          <cell r="C144" t="str">
            <v>01157</v>
          </cell>
          <cell r="D144" t="str">
            <v>Dresden</v>
          </cell>
        </row>
        <row r="145">
          <cell r="A145" t="str">
            <v>Sporthalle Förderzentrum für Körperbehinderte/Sprache</v>
          </cell>
          <cell r="B145" t="str">
            <v xml:space="preserve">Fischhausstraße 12 </v>
          </cell>
          <cell r="C145" t="str">
            <v>01099</v>
          </cell>
          <cell r="D145" t="str">
            <v>Dresden</v>
          </cell>
        </row>
        <row r="146">
          <cell r="A146" t="str">
            <v>Sporthalle Forsythienstraße (ehem. 142.GS)</v>
          </cell>
          <cell r="B146" t="str">
            <v xml:space="preserve">Forsythienstraße 24 </v>
          </cell>
          <cell r="C146" t="str">
            <v>01169</v>
          </cell>
          <cell r="D146" t="str">
            <v>Dresden</v>
          </cell>
        </row>
        <row r="147">
          <cell r="A147" t="str">
            <v>Sporthalle Freie Evangelische Schule Dresden</v>
          </cell>
          <cell r="B147" t="str">
            <v xml:space="preserve">Hausdorfer Straße 4 </v>
          </cell>
          <cell r="C147" t="str">
            <v>01277</v>
          </cell>
          <cell r="D147" t="str">
            <v>Dresden</v>
          </cell>
        </row>
        <row r="148">
          <cell r="A148" t="str">
            <v xml:space="preserve">Sporthalle Gerhard Grafe </v>
          </cell>
          <cell r="B148" t="str">
            <v>Weixdorfer Rathausplatz 2 a</v>
          </cell>
          <cell r="C148" t="str">
            <v>01108</v>
          </cell>
          <cell r="D148" t="str">
            <v>Dresden</v>
          </cell>
        </row>
        <row r="149">
          <cell r="A149" t="str">
            <v>Sporthalle Ginsterstraße (ehem. 140. GS)</v>
          </cell>
          <cell r="B149" t="str">
            <v xml:space="preserve">Ginsterstraße 3 </v>
          </cell>
          <cell r="C149" t="str">
            <v>01169</v>
          </cell>
          <cell r="D149" t="str">
            <v>Dresden</v>
          </cell>
        </row>
        <row r="150">
          <cell r="A150" t="str">
            <v>Sporthalle Grundschule Cossebaude</v>
          </cell>
          <cell r="B150" t="str">
            <v xml:space="preserve">Bahnhofstraße 5 </v>
          </cell>
          <cell r="C150" t="str">
            <v>01156</v>
          </cell>
          <cell r="D150" t="str">
            <v>Dresden</v>
          </cell>
        </row>
        <row r="151">
          <cell r="A151" t="str">
            <v>Sporthalle Grundschule Naußlitz</v>
          </cell>
          <cell r="B151" t="str">
            <v xml:space="preserve">Saalhausener Straße 61 </v>
          </cell>
          <cell r="C151" t="str">
            <v>01159</v>
          </cell>
          <cell r="D151" t="str">
            <v>Dresden</v>
          </cell>
        </row>
        <row r="152">
          <cell r="A152" t="str">
            <v>Sporthalle Grundschule Schönfeld</v>
          </cell>
          <cell r="B152" t="str">
            <v>Borsbergstraße 12 a</v>
          </cell>
          <cell r="C152" t="str">
            <v>01328</v>
          </cell>
          <cell r="D152" t="str">
            <v>Dresden</v>
          </cell>
        </row>
        <row r="153">
          <cell r="A153" t="str">
            <v>Sporthalle Gymnasium Bühlau</v>
          </cell>
          <cell r="B153" t="str">
            <v xml:space="preserve">Quohrener Straße 12 </v>
          </cell>
          <cell r="C153" t="str">
            <v>01324</v>
          </cell>
          <cell r="D153" t="str">
            <v>Dresden</v>
          </cell>
        </row>
        <row r="154">
          <cell r="A154" t="str">
            <v>Sporthalle Gymnasium Bürgerwiese</v>
          </cell>
          <cell r="B154" t="str">
            <v xml:space="preserve">Parkstraße 4 </v>
          </cell>
          <cell r="C154" t="str">
            <v>01069</v>
          </cell>
          <cell r="D154" t="str">
            <v>Dresden</v>
          </cell>
        </row>
        <row r="155">
          <cell r="A155" t="str">
            <v>Sporthalle Gymnasium Cotta</v>
          </cell>
          <cell r="B155" t="str">
            <v xml:space="preserve">Cossebauder Straße 35 </v>
          </cell>
          <cell r="C155" t="str">
            <v>01157</v>
          </cell>
          <cell r="D155" t="str">
            <v>Dresden</v>
          </cell>
        </row>
        <row r="156">
          <cell r="A156" t="str">
            <v>Sporthalle Gymnasium Dreikönigschule</v>
          </cell>
          <cell r="B156" t="str">
            <v xml:space="preserve">Alaunstraße 32 </v>
          </cell>
          <cell r="C156" t="str">
            <v>01099</v>
          </cell>
          <cell r="D156" t="str">
            <v>Dresden</v>
          </cell>
        </row>
        <row r="157">
          <cell r="A157" t="str">
            <v>Sporthalle Gymnasium Klotzsche</v>
          </cell>
          <cell r="B157" t="str">
            <v xml:space="preserve">Karl-Marx-Straße 44 </v>
          </cell>
          <cell r="C157" t="str">
            <v>01109</v>
          </cell>
          <cell r="D157" t="str">
            <v>Dresden</v>
          </cell>
        </row>
        <row r="158">
          <cell r="A158" t="str">
            <v>Sporthalle Gymnasium Pieschen und 145. Oberschule</v>
          </cell>
          <cell r="B158" t="str">
            <v xml:space="preserve">Gehestraße 10 </v>
          </cell>
          <cell r="C158" t="str">
            <v>01127</v>
          </cell>
          <cell r="D158" t="str">
            <v>Dresden</v>
          </cell>
        </row>
        <row r="159">
          <cell r="A159" t="str">
            <v>Sporthalle Gymnasium Tolkewitz</v>
          </cell>
          <cell r="B159" t="str">
            <v xml:space="preserve">Kipsdorfer Straße 160 </v>
          </cell>
          <cell r="C159" t="str">
            <v>01279</v>
          </cell>
          <cell r="D159" t="str">
            <v>Dresden</v>
          </cell>
        </row>
        <row r="160">
          <cell r="A160" t="str">
            <v>Sporthalle Hans-Erlwein-Gymnasium</v>
          </cell>
          <cell r="B160" t="str">
            <v xml:space="preserve">Hepkestraße 63 </v>
          </cell>
          <cell r="C160" t="str">
            <v>01277</v>
          </cell>
          <cell r="D160" t="str">
            <v>Dresden</v>
          </cell>
        </row>
        <row r="161">
          <cell r="A161" t="str">
            <v>Sporthalle HOGA</v>
          </cell>
          <cell r="B161" t="str">
            <v xml:space="preserve">Zamenhofstraße 61 </v>
          </cell>
          <cell r="C161" t="str">
            <v>01257</v>
          </cell>
          <cell r="D161" t="str">
            <v>Dresden</v>
          </cell>
        </row>
        <row r="162">
          <cell r="A162" t="str">
            <v>Sporthalle Internationale Schule</v>
          </cell>
          <cell r="B162" t="str">
            <v xml:space="preserve">Annenstraße 9 </v>
          </cell>
          <cell r="C162" t="str">
            <v>01067</v>
          </cell>
          <cell r="D162" t="str">
            <v>Dresden</v>
          </cell>
        </row>
        <row r="163">
          <cell r="A163" t="str">
            <v>Sporthalle Julius-Ambrosius-Hülße-Gymnasium</v>
          </cell>
          <cell r="B163" t="str">
            <v xml:space="preserve">Hülßestraße 16 </v>
          </cell>
          <cell r="C163" t="str">
            <v>01237</v>
          </cell>
          <cell r="D163" t="str">
            <v>Dresden</v>
          </cell>
        </row>
        <row r="164">
          <cell r="A164" t="str">
            <v>Sporthalle Karl-Liebknecht-Straße</v>
          </cell>
          <cell r="B164" t="str">
            <v xml:space="preserve">Karl-Liebknecht-Straße 53 </v>
          </cell>
          <cell r="C164" t="str">
            <v>01109</v>
          </cell>
          <cell r="D164" t="str">
            <v>Dresden</v>
          </cell>
        </row>
        <row r="165">
          <cell r="A165" t="str">
            <v>Sporthalle Klotzsche</v>
          </cell>
          <cell r="B165" t="str">
            <v xml:space="preserve">Zum Windkanal 14 </v>
          </cell>
          <cell r="C165" t="str">
            <v>01109</v>
          </cell>
          <cell r="D165" t="str">
            <v>Dresden</v>
          </cell>
        </row>
        <row r="166">
          <cell r="A166" t="str">
            <v>Sporthalle Kreuzgymnasium Dresden</v>
          </cell>
          <cell r="B166" t="str">
            <v xml:space="preserve">Dornblüthstraße 4 </v>
          </cell>
          <cell r="C166" t="str">
            <v>01277</v>
          </cell>
          <cell r="D166" t="str">
            <v>Dresden</v>
          </cell>
        </row>
        <row r="167">
          <cell r="A167" t="str">
            <v>Sporthalle Laborschule</v>
          </cell>
          <cell r="B167" t="str">
            <v xml:space="preserve">Espenstraße 3 </v>
          </cell>
          <cell r="C167" t="str">
            <v>01169</v>
          </cell>
          <cell r="D167" t="str">
            <v>Dresden</v>
          </cell>
        </row>
        <row r="168">
          <cell r="A168" t="str">
            <v>Sporthalle Landessportbund Sachsen</v>
          </cell>
          <cell r="B168" t="str">
            <v>Marienallee 14 b</v>
          </cell>
          <cell r="C168" t="str">
            <v>01099</v>
          </cell>
          <cell r="D168" t="str">
            <v>Dresden</v>
          </cell>
        </row>
        <row r="169">
          <cell r="A169" t="str">
            <v>Sporthalle Langebrück</v>
          </cell>
          <cell r="B169" t="str">
            <v>Dresdner Straße 36 a</v>
          </cell>
          <cell r="C169" t="str">
            <v>01465</v>
          </cell>
          <cell r="D169" t="str">
            <v>Dresden</v>
          </cell>
        </row>
        <row r="170">
          <cell r="A170" t="str">
            <v>Sporthalle Lessingstraße</v>
          </cell>
          <cell r="B170" t="str">
            <v xml:space="preserve">Lessingstraße 10 </v>
          </cell>
          <cell r="C170" t="str">
            <v>01099</v>
          </cell>
          <cell r="D170" t="str">
            <v>Dresden</v>
          </cell>
        </row>
        <row r="171">
          <cell r="A171" t="str">
            <v>Sporthalle Leutewitzer Ring</v>
          </cell>
          <cell r="B171" t="str">
            <v xml:space="preserve">Leutewitzer Ring 141 </v>
          </cell>
          <cell r="C171" t="str">
            <v>01169</v>
          </cell>
          <cell r="D171" t="str">
            <v>Dresden</v>
          </cell>
        </row>
        <row r="172">
          <cell r="A172" t="str">
            <v>Sporthalle Marie-Curie-Gymnasium</v>
          </cell>
          <cell r="B172" t="str">
            <v xml:space="preserve">Zirkusstraße 7 </v>
          </cell>
          <cell r="C172" t="str">
            <v>01069</v>
          </cell>
          <cell r="D172" t="str">
            <v>Dresden</v>
          </cell>
        </row>
        <row r="173">
          <cell r="A173" t="str">
            <v>Sporthalle Martin-Andersen-Nexö-Gymnasium</v>
          </cell>
          <cell r="B173" t="str">
            <v xml:space="preserve">Haydnstraße 49 </v>
          </cell>
          <cell r="C173" t="str">
            <v>01309</v>
          </cell>
          <cell r="D173" t="str">
            <v>Dresden</v>
          </cell>
        </row>
        <row r="174">
          <cell r="A174" t="str">
            <v>Sporthalle Montessorischule</v>
          </cell>
          <cell r="B174" t="str">
            <v xml:space="preserve">Glashütter Straße 10 </v>
          </cell>
          <cell r="C174" t="str">
            <v>01309</v>
          </cell>
          <cell r="D174" t="str">
            <v>Dresden</v>
          </cell>
        </row>
        <row r="175">
          <cell r="A175" t="str">
            <v>Sporthalle Nöthnitzer Straße</v>
          </cell>
          <cell r="B175" t="str">
            <v>Nöthnitzer Straße 60 a</v>
          </cell>
          <cell r="C175" t="str">
            <v>01187</v>
          </cell>
          <cell r="D175" t="str">
            <v>Dresden</v>
          </cell>
        </row>
        <row r="176">
          <cell r="A176" t="str">
            <v>Sporthalle Oberschule Cossebaude</v>
          </cell>
          <cell r="B176" t="str">
            <v xml:space="preserve">Erna-Berger-Straße 1 </v>
          </cell>
          <cell r="C176" t="str">
            <v>01156</v>
          </cell>
          <cell r="D176" t="str">
            <v>Dresden</v>
          </cell>
        </row>
        <row r="177">
          <cell r="A177" t="str">
            <v>Sporthalle Oberschule Pieschen</v>
          </cell>
          <cell r="B177" t="str">
            <v xml:space="preserve">Robert-Matzke-Straße 14 </v>
          </cell>
          <cell r="C177" t="str">
            <v>01127</v>
          </cell>
          <cell r="D177" t="str">
            <v>Dresden</v>
          </cell>
        </row>
        <row r="178">
          <cell r="A178" t="str">
            <v>Sporthalle Oberschule Weißig</v>
          </cell>
          <cell r="B178" t="str">
            <v xml:space="preserve">Gönnsdorfer Weg 1 </v>
          </cell>
          <cell r="C178" t="str">
            <v>01328</v>
          </cell>
          <cell r="D178" t="str">
            <v>Dresden</v>
          </cell>
        </row>
        <row r="179">
          <cell r="A179" t="str">
            <v>Sporthalle Oberschule Weixdorf</v>
          </cell>
          <cell r="B179" t="str">
            <v xml:space="preserve">Alte Dresdner Straße 22 </v>
          </cell>
          <cell r="C179" t="str">
            <v>01108</v>
          </cell>
          <cell r="D179" t="str">
            <v>Dresden</v>
          </cell>
        </row>
        <row r="180">
          <cell r="A180" t="str">
            <v>Sporthalle Oskar-Röder-Straße</v>
          </cell>
          <cell r="B180" t="str">
            <v>Oskar-Röder-Straße 4 a</v>
          </cell>
          <cell r="C180" t="str">
            <v>01237</v>
          </cell>
          <cell r="D180" t="str">
            <v>Dresden</v>
          </cell>
        </row>
        <row r="181">
          <cell r="A181" t="str">
            <v>Sporthalle Pestalozziplatz</v>
          </cell>
          <cell r="B181" t="str">
            <v xml:space="preserve">Pestalozziplatz 20 </v>
          </cell>
          <cell r="C181" t="str">
            <v>01127</v>
          </cell>
          <cell r="D181" t="str">
            <v>Dresden</v>
          </cell>
        </row>
        <row r="182">
          <cell r="A182" t="str">
            <v>Sporthalle Romain-Rolland-Gymnasium</v>
          </cell>
          <cell r="B182" t="str">
            <v xml:space="preserve">Weintraubenstraße 3 </v>
          </cell>
          <cell r="C182" t="str">
            <v>01099</v>
          </cell>
          <cell r="D182" t="str">
            <v>Dresden</v>
          </cell>
        </row>
        <row r="183">
          <cell r="A183" t="str">
            <v>Sporthalle Schule für Erziehungshilfe</v>
          </cell>
          <cell r="B183" t="str">
            <v xml:space="preserve">Karl-Laux-Straße 5 </v>
          </cell>
          <cell r="C183" t="str">
            <v>01219</v>
          </cell>
          <cell r="D183" t="str">
            <v>Dresden</v>
          </cell>
        </row>
        <row r="184">
          <cell r="A184" t="str">
            <v>Sporthalle Schule für Erziehungshilfe "Erich Kästner"</v>
          </cell>
          <cell r="B184" t="str">
            <v xml:space="preserve">Zinzendorfstraße 4 </v>
          </cell>
          <cell r="C184" t="str">
            <v>01069</v>
          </cell>
          <cell r="D184" t="str">
            <v>Dresden</v>
          </cell>
        </row>
        <row r="185">
          <cell r="A185" t="str">
            <v>Sporthalle Schule für geistig Behinderte "Astrid Lindgren"</v>
          </cell>
          <cell r="B185" t="str">
            <v xml:space="preserve">Lise-Meitner-Straße 22 </v>
          </cell>
          <cell r="C185" t="str">
            <v>01169</v>
          </cell>
          <cell r="D185" t="str">
            <v>Dresden</v>
          </cell>
        </row>
        <row r="186">
          <cell r="A186" t="str">
            <v>Sporthalle Schule zur Lernförderung "A.S.Makarenko"</v>
          </cell>
          <cell r="B186" t="str">
            <v xml:space="preserve">Leisniger Straße 76 </v>
          </cell>
          <cell r="C186" t="str">
            <v>01127</v>
          </cell>
          <cell r="D186" t="str">
            <v>Dresden</v>
          </cell>
        </row>
        <row r="187">
          <cell r="A187" t="str">
            <v>Sporthalle Schule zur Lernförderung "Albert Schweitzer"</v>
          </cell>
          <cell r="B187" t="str">
            <v xml:space="preserve">Georg-Palitzsch-Straße 40 </v>
          </cell>
          <cell r="C187" t="str">
            <v>01239</v>
          </cell>
          <cell r="D187" t="str">
            <v>Dresden</v>
          </cell>
        </row>
        <row r="188">
          <cell r="A188" t="str">
            <v>Sporthalle Schule zur Lernförderung "Am Landgraben"</v>
          </cell>
          <cell r="B188" t="str">
            <v xml:space="preserve">Pirnaer Landstraße 55 </v>
          </cell>
          <cell r="C188" t="str">
            <v>01237</v>
          </cell>
          <cell r="D188" t="str">
            <v>Dresden</v>
          </cell>
        </row>
        <row r="189">
          <cell r="A189" t="str">
            <v>Sporthalle Sportschulzentrum</v>
          </cell>
          <cell r="B189" t="str">
            <v>Messering 2 a</v>
          </cell>
          <cell r="C189" t="str">
            <v>01067</v>
          </cell>
          <cell r="D189" t="str">
            <v>Dresden</v>
          </cell>
        </row>
        <row r="190">
          <cell r="A190" t="str">
            <v>Sporthalle St. Benno-Gymnasium</v>
          </cell>
          <cell r="B190" t="str">
            <v xml:space="preserve">Pillnitzer Straße 39 </v>
          </cell>
          <cell r="C190" t="str">
            <v>01069</v>
          </cell>
          <cell r="D190" t="str">
            <v>Dresden</v>
          </cell>
        </row>
        <row r="191">
          <cell r="A191" t="str">
            <v>Sporthalle STO Erlweinstraße 6a</v>
          </cell>
          <cell r="B191" t="str">
            <v>Erlweinstraße 6 a</v>
          </cell>
          <cell r="C191" t="str">
            <v>01069</v>
          </cell>
          <cell r="D191" t="str">
            <v>Dresden</v>
          </cell>
        </row>
        <row r="192">
          <cell r="A192" t="str">
            <v>Sporthalle Terrassenufer (ehem. 18. GS)</v>
          </cell>
          <cell r="B192" t="str">
            <v xml:space="preserve">Terrassenufer 15 </v>
          </cell>
          <cell r="C192" t="str">
            <v>01069</v>
          </cell>
          <cell r="D192" t="str">
            <v>Dresden</v>
          </cell>
        </row>
        <row r="193">
          <cell r="A193" t="str">
            <v>Sporthalle Teutoburgstraße (ehem. 20.GS)</v>
          </cell>
          <cell r="B193" t="str">
            <v xml:space="preserve">Teutoburgstraße 15 </v>
          </cell>
          <cell r="C193" t="str">
            <v>01309</v>
          </cell>
          <cell r="D193" t="str">
            <v>Dresden</v>
          </cell>
        </row>
        <row r="194">
          <cell r="A194" t="str">
            <v>Sporthalle Thäterstraße (ehem. 42.GS)</v>
          </cell>
          <cell r="B194" t="str">
            <v xml:space="preserve">Mengsstraße 19 </v>
          </cell>
          <cell r="C194" t="str">
            <v>01139</v>
          </cell>
          <cell r="D194" t="str">
            <v>Dresden</v>
          </cell>
        </row>
        <row r="195">
          <cell r="A195" t="str">
            <v>Sporthalle Universitätsklinikum, Haus 25</v>
          </cell>
          <cell r="B195" t="str">
            <v xml:space="preserve">Fetscherstraße 74 </v>
          </cell>
          <cell r="C195" t="str">
            <v>01307</v>
          </cell>
          <cell r="D195" t="str">
            <v>Dresden</v>
          </cell>
        </row>
        <row r="196">
          <cell r="A196" t="str">
            <v>Sporthalle Universitätsschule</v>
          </cell>
          <cell r="B196" t="str">
            <v>Cämmerswalder Str. 41</v>
          </cell>
          <cell r="C196" t="str">
            <v>01189</v>
          </cell>
          <cell r="D196" t="str">
            <v>Dresden</v>
          </cell>
        </row>
        <row r="197">
          <cell r="A197" t="str">
            <v>Sporthalle Vitzthum-Gymnasium</v>
          </cell>
          <cell r="B197" t="str">
            <v xml:space="preserve">Paradiesstraße 35 </v>
          </cell>
          <cell r="C197" t="str">
            <v>01217</v>
          </cell>
          <cell r="D197" t="str">
            <v>Dresden</v>
          </cell>
        </row>
        <row r="198">
          <cell r="A198" t="str">
            <v>Sporthalle Walddorfschule</v>
          </cell>
          <cell r="B198" t="str">
            <v>Marienallee 5</v>
          </cell>
          <cell r="C198" t="str">
            <v>01099</v>
          </cell>
          <cell r="D198" t="str">
            <v>Dresden</v>
          </cell>
        </row>
        <row r="199">
          <cell r="A199" t="str">
            <v>Sporthalle Weberplatz</v>
          </cell>
          <cell r="B199" t="str">
            <v xml:space="preserve">Weberplatz 5 </v>
          </cell>
          <cell r="C199" t="str">
            <v>01217</v>
          </cell>
          <cell r="D199" t="str">
            <v>Dresden</v>
          </cell>
        </row>
        <row r="200">
          <cell r="A200" t="str">
            <v>Sportkomplex Jägerpark</v>
          </cell>
          <cell r="B200" t="str">
            <v xml:space="preserve">Jägerpark 12 </v>
          </cell>
          <cell r="C200" t="str">
            <v>01099</v>
          </cell>
          <cell r="D200" t="str">
            <v>Dresden</v>
          </cell>
        </row>
        <row r="201">
          <cell r="A201" t="str">
            <v>Sportpark Ostra</v>
          </cell>
          <cell r="B201" t="str">
            <v xml:space="preserve">Magdeburger Straße 10 </v>
          </cell>
          <cell r="C201" t="str">
            <v>01067</v>
          </cell>
          <cell r="D201" t="str">
            <v>Dresden</v>
          </cell>
        </row>
        <row r="202">
          <cell r="A202" t="str">
            <v>Sportplatz  129. Grundschule</v>
          </cell>
          <cell r="B202" t="str">
            <v xml:space="preserve">Otto-Dix-Ring 57 </v>
          </cell>
          <cell r="C202" t="str">
            <v>01219</v>
          </cell>
          <cell r="D202" t="str">
            <v>Dresden</v>
          </cell>
        </row>
        <row r="203">
          <cell r="A203" t="str">
            <v>Sportplatz "Am Dölzschgaben"</v>
          </cell>
          <cell r="B203" t="str">
            <v xml:space="preserve">Am Dölzschgraben 7 </v>
          </cell>
          <cell r="C203" t="str">
            <v>01187</v>
          </cell>
          <cell r="D203" t="str">
            <v>Dresden</v>
          </cell>
        </row>
        <row r="204">
          <cell r="A204" t="str">
            <v>Sportplatz "Am Leutewitzer Park"</v>
          </cell>
          <cell r="B204" t="str">
            <v>Steinbacher Straße 56 a</v>
          </cell>
          <cell r="C204" t="str">
            <v>01157</v>
          </cell>
          <cell r="D204" t="str">
            <v>Dresden</v>
          </cell>
        </row>
        <row r="205">
          <cell r="A205" t="str">
            <v>Sportplatz 101. Oberschule</v>
          </cell>
          <cell r="B205" t="str">
            <v xml:space="preserve">Pfotenhauerstraße 42 </v>
          </cell>
          <cell r="C205" t="str">
            <v>01307</v>
          </cell>
          <cell r="D205" t="str">
            <v>Dresden</v>
          </cell>
        </row>
        <row r="206">
          <cell r="A206" t="str">
            <v>Sportplatz 107. Oberschule</v>
          </cell>
          <cell r="B206" t="str">
            <v xml:space="preserve">Hepkestraße 28 </v>
          </cell>
          <cell r="C206" t="str">
            <v>01309</v>
          </cell>
          <cell r="D206" t="str">
            <v>Dresden</v>
          </cell>
        </row>
        <row r="207">
          <cell r="A207" t="str">
            <v>Sportplatz 113. Grundschule</v>
          </cell>
          <cell r="B207" t="str">
            <v xml:space="preserve">Georg-Nerlich-Straße 1 </v>
          </cell>
          <cell r="C207" t="str">
            <v>01307</v>
          </cell>
          <cell r="D207" t="str">
            <v>Dresden</v>
          </cell>
        </row>
        <row r="208">
          <cell r="A208" t="str">
            <v>Sportplatz 120. Grundschule</v>
          </cell>
          <cell r="B208" t="str">
            <v xml:space="preserve">Trattendorfer Straße 1 </v>
          </cell>
          <cell r="C208" t="str">
            <v>01239</v>
          </cell>
          <cell r="D208" t="str">
            <v>Dresden</v>
          </cell>
        </row>
        <row r="209">
          <cell r="A209" t="str">
            <v>Sportplatz 121. Oberschule</v>
          </cell>
          <cell r="B209" t="str">
            <v xml:space="preserve">Gamigstraße 28 </v>
          </cell>
          <cell r="C209" t="str">
            <v>01239</v>
          </cell>
          <cell r="D209" t="str">
            <v>Dresden</v>
          </cell>
        </row>
        <row r="210">
          <cell r="A210" t="str">
            <v>Sportplatz 135. Grundschule</v>
          </cell>
          <cell r="B210" t="str">
            <v xml:space="preserve">Amalie-Dietrich-Platz 10 </v>
          </cell>
          <cell r="C210" t="str">
            <v>01169</v>
          </cell>
          <cell r="D210" t="str">
            <v>Dresden</v>
          </cell>
        </row>
        <row r="211">
          <cell r="A211" t="str">
            <v>Sportplatz 15. Grundschule</v>
          </cell>
          <cell r="B211" t="str">
            <v xml:space="preserve">Seifhennersdorfer Straße 10 </v>
          </cell>
          <cell r="C211" t="str">
            <v>01099</v>
          </cell>
          <cell r="D211" t="str">
            <v>Dresden</v>
          </cell>
        </row>
        <row r="212">
          <cell r="A212" t="str">
            <v>Sportplatz 19. Grundschule</v>
          </cell>
          <cell r="B212" t="str">
            <v xml:space="preserve">Am Jägerpark 5 </v>
          </cell>
          <cell r="C212" t="str">
            <v>01099</v>
          </cell>
          <cell r="D212" t="str">
            <v>Dresden</v>
          </cell>
        </row>
        <row r="213">
          <cell r="A213" t="str">
            <v>Sportplatz 30. Grundschule</v>
          </cell>
          <cell r="B213" t="str">
            <v xml:space="preserve">Hechtstraße 55 </v>
          </cell>
          <cell r="C213" t="str">
            <v>01097</v>
          </cell>
          <cell r="D213" t="str">
            <v>Dresden</v>
          </cell>
        </row>
        <row r="214">
          <cell r="A214" t="str">
            <v>Sportplatz 46. Oberschule</v>
          </cell>
          <cell r="B214" t="str">
            <v xml:space="preserve">Leubnitzer Straße 14 </v>
          </cell>
          <cell r="C214" t="str">
            <v>01069</v>
          </cell>
          <cell r="D214" t="str">
            <v>Dresden</v>
          </cell>
        </row>
        <row r="215">
          <cell r="A215" t="str">
            <v>Sportplatz 62. Oberschule</v>
          </cell>
          <cell r="B215" t="str">
            <v xml:space="preserve">Fidelio-F.-Finke-Straße 15 </v>
          </cell>
          <cell r="C215" t="str">
            <v>01326</v>
          </cell>
          <cell r="D215" t="str">
            <v>Dresden</v>
          </cell>
        </row>
        <row r="216">
          <cell r="A216" t="str">
            <v>Sportplatz 63. Grundschule</v>
          </cell>
          <cell r="B216" t="str">
            <v xml:space="preserve">Wägnerstraße 24 </v>
          </cell>
          <cell r="C216" t="str">
            <v>01309</v>
          </cell>
          <cell r="D216" t="str">
            <v>Dresden</v>
          </cell>
        </row>
        <row r="217">
          <cell r="A217" t="str">
            <v>Sportplatz 66. Oberschule</v>
          </cell>
          <cell r="B217" t="str">
            <v xml:space="preserve">Dieselstraße 55 </v>
          </cell>
          <cell r="C217" t="str">
            <v>01257</v>
          </cell>
          <cell r="D217" t="str">
            <v>Dresden</v>
          </cell>
        </row>
        <row r="218">
          <cell r="A218" t="str">
            <v>Sportplatz 77. Grundschule</v>
          </cell>
          <cell r="B218" t="str">
            <v xml:space="preserve">Am Urnenfeld 27 </v>
          </cell>
          <cell r="C218" t="str">
            <v>01157</v>
          </cell>
          <cell r="D218" t="str">
            <v>Dresden</v>
          </cell>
        </row>
        <row r="219">
          <cell r="A219" t="str">
            <v>Sportplatz 81. Grundschule</v>
          </cell>
          <cell r="B219" t="str">
            <v xml:space="preserve">Robert-Weber-Straße 5 </v>
          </cell>
          <cell r="C219" t="str">
            <v>01187</v>
          </cell>
          <cell r="D219" t="str">
            <v>Dresden</v>
          </cell>
        </row>
        <row r="220">
          <cell r="A220" t="str">
            <v>Sportplatz 9. Oberschule</v>
          </cell>
          <cell r="B220" t="str">
            <v xml:space="preserve">Lommatzscher Straße 121 </v>
          </cell>
          <cell r="C220" t="str">
            <v>01139</v>
          </cell>
          <cell r="D220" t="str">
            <v>Dresden</v>
          </cell>
        </row>
        <row r="221">
          <cell r="A221" t="str">
            <v>Sportplatz Aachener Straße</v>
          </cell>
          <cell r="B221" t="str">
            <v>Aachener Straße 19 a</v>
          </cell>
          <cell r="C221" t="str">
            <v>01129</v>
          </cell>
          <cell r="D221" t="str">
            <v>Dresden</v>
          </cell>
        </row>
        <row r="222">
          <cell r="A222" t="str">
            <v>Sportplatz am Gemeindezentrum Gompitz</v>
          </cell>
          <cell r="B222" t="str">
            <v>Altnossener Straße 46 a</v>
          </cell>
          <cell r="C222" t="str">
            <v>01156</v>
          </cell>
          <cell r="D222" t="str">
            <v>Dresden</v>
          </cell>
        </row>
        <row r="223">
          <cell r="A223" t="str">
            <v>Sportplatz Bärensteiner Straße</v>
          </cell>
          <cell r="B223" t="str">
            <v xml:space="preserve">Bärensteiner Straße 33 </v>
          </cell>
          <cell r="C223" t="str">
            <v>01277</v>
          </cell>
          <cell r="D223" t="str">
            <v>Dresden</v>
          </cell>
        </row>
        <row r="224">
          <cell r="A224" t="str">
            <v>Sportplatz Bärnsdorfer Straße</v>
          </cell>
          <cell r="B224" t="str">
            <v xml:space="preserve">Bärnsdorfer Straße 2 </v>
          </cell>
          <cell r="C224" t="str">
            <v>01097</v>
          </cell>
          <cell r="D224" t="str">
            <v>Dresden</v>
          </cell>
        </row>
        <row r="225">
          <cell r="A225" t="str">
            <v>Sportplatz Bertolt-Brecht-Gymnasium</v>
          </cell>
          <cell r="B225" t="str">
            <v>Thomaestraße</v>
          </cell>
          <cell r="C225" t="str">
            <v>01307</v>
          </cell>
          <cell r="D225" t="str">
            <v>Dresden</v>
          </cell>
        </row>
        <row r="226">
          <cell r="A226" t="str">
            <v>Sportplatz BIP Kreativitätsschule</v>
          </cell>
          <cell r="B226" t="str">
            <v xml:space="preserve">Tiergartenstraße 18 </v>
          </cell>
          <cell r="C226" t="str">
            <v>01219</v>
          </cell>
          <cell r="D226" t="str">
            <v>Dresden</v>
          </cell>
        </row>
        <row r="227">
          <cell r="A227" t="str">
            <v>Sportplatz Boxberger Straße</v>
          </cell>
          <cell r="B227" t="str">
            <v xml:space="preserve">Boxberger Straße 1 </v>
          </cell>
          <cell r="C227" t="str">
            <v>01239</v>
          </cell>
          <cell r="D227" t="str">
            <v>Dresden</v>
          </cell>
        </row>
        <row r="228">
          <cell r="A228" t="str">
            <v>Sportplatz BSZ Gesundheit und Sozialwesen</v>
          </cell>
          <cell r="B228" t="str">
            <v xml:space="preserve">Döbelner Straße 8 </v>
          </cell>
          <cell r="C228" t="str">
            <v>01129</v>
          </cell>
          <cell r="D228" t="str">
            <v>Dresden</v>
          </cell>
        </row>
        <row r="229">
          <cell r="A229" t="str">
            <v xml:space="preserve">Sportplatz Christliche Schule Dresden </v>
          </cell>
          <cell r="B229" t="str">
            <v xml:space="preserve">Rathener Straße 78 </v>
          </cell>
          <cell r="C229" t="str">
            <v>01259</v>
          </cell>
          <cell r="D229" t="str">
            <v>Dresden</v>
          </cell>
        </row>
        <row r="230">
          <cell r="A230" t="str">
            <v>Sportplatz Cossebaude</v>
          </cell>
          <cell r="B230" t="str">
            <v xml:space="preserve">Gohliser Weg 16 </v>
          </cell>
          <cell r="C230" t="str">
            <v>01156</v>
          </cell>
          <cell r="D230" t="str">
            <v>Dresden</v>
          </cell>
        </row>
        <row r="231">
          <cell r="A231" t="str">
            <v>Sportplatz Dobritz</v>
          </cell>
          <cell r="B231" t="str">
            <v xml:space="preserve">Breitscheidstraße 86 </v>
          </cell>
          <cell r="C231" t="str">
            <v>01237</v>
          </cell>
          <cell r="D231" t="str">
            <v>Dresden</v>
          </cell>
        </row>
        <row r="232">
          <cell r="A232" t="str">
            <v>Sportplatz Dohnaer Straße</v>
          </cell>
          <cell r="B232" t="str">
            <v xml:space="preserve">Dohnaer Straße 154 </v>
          </cell>
          <cell r="C232" t="str">
            <v>01239</v>
          </cell>
          <cell r="D232" t="str">
            <v>Dresden</v>
          </cell>
        </row>
        <row r="233">
          <cell r="A233" t="str">
            <v>Sportplatz Eibenstocker Straße</v>
          </cell>
          <cell r="B233" t="str">
            <v xml:space="preserve">Eibenstocker Straße 1 </v>
          </cell>
          <cell r="C233" t="str">
            <v>01309</v>
          </cell>
          <cell r="D233" t="str">
            <v>Dresden</v>
          </cell>
        </row>
        <row r="234">
          <cell r="A234" t="str">
            <v>Sportplatz Eisenberger Straße</v>
          </cell>
          <cell r="B234" t="str">
            <v>Eisenberger Straße 1 a</v>
          </cell>
          <cell r="C234" t="str">
            <v>01127</v>
          </cell>
          <cell r="D234" t="str">
            <v>Dresden</v>
          </cell>
        </row>
        <row r="235">
          <cell r="A235" t="str">
            <v>Sportplatz Grundschule Langebrück</v>
          </cell>
          <cell r="B235" t="str">
            <v xml:space="preserve">Friedrich-Wolf-Straße 7 </v>
          </cell>
          <cell r="C235" t="str">
            <v>01465</v>
          </cell>
          <cell r="D235" t="str">
            <v>Dresden</v>
          </cell>
        </row>
        <row r="236">
          <cell r="A236" t="str">
            <v>Sportplatz Gymnasium Plauen</v>
          </cell>
          <cell r="B236" t="str">
            <v xml:space="preserve">Kantstraße 2 </v>
          </cell>
          <cell r="C236" t="str">
            <v>01187</v>
          </cell>
          <cell r="D236" t="str">
            <v>Dresden</v>
          </cell>
        </row>
        <row r="237">
          <cell r="A237" t="str">
            <v>Sportplatz Hebbelstraße</v>
          </cell>
          <cell r="B237" t="str">
            <v xml:space="preserve">Hebbelstraße 23 </v>
          </cell>
          <cell r="C237" t="str">
            <v>01157</v>
          </cell>
          <cell r="D237" t="str">
            <v>Dresden</v>
          </cell>
        </row>
        <row r="238">
          <cell r="A238" t="str">
            <v>Sportplatz Karl-Liebknecht-Straße</v>
          </cell>
          <cell r="B238" t="str">
            <v xml:space="preserve">Karl-Liebknecht-Straße 53 </v>
          </cell>
          <cell r="C238" t="str">
            <v>01109</v>
          </cell>
          <cell r="D238" t="str">
            <v>Dresden</v>
          </cell>
        </row>
        <row r="239">
          <cell r="A239" t="str">
            <v>Sportplatz Karlsruher Straße</v>
          </cell>
          <cell r="B239" t="str">
            <v>Karlsruher Str. 77</v>
          </cell>
          <cell r="C239" t="str">
            <v>01189</v>
          </cell>
          <cell r="D239" t="str">
            <v>Dresden</v>
          </cell>
        </row>
        <row r="240">
          <cell r="A240" t="str">
            <v>Sportplatz Käthe-Kollwitz-Ufer</v>
          </cell>
          <cell r="B240" t="str">
            <v>Käthe-Kollwitz-Ufer 19 b</v>
          </cell>
          <cell r="C240" t="str">
            <v>01307</v>
          </cell>
          <cell r="D240" t="str">
            <v>Dresden</v>
          </cell>
        </row>
        <row r="241">
          <cell r="A241" t="str">
            <v>Sportplatz Klotzscher Hauptstraße</v>
          </cell>
          <cell r="B241" t="str">
            <v>Klotzscher Hauptstraße 29 f</v>
          </cell>
          <cell r="C241" t="str">
            <v>01109</v>
          </cell>
          <cell r="D241" t="str">
            <v>Dresden</v>
          </cell>
        </row>
        <row r="242">
          <cell r="A242" t="str">
            <v>Sportplatz Liebstädter Straße</v>
          </cell>
          <cell r="B242" t="str">
            <v xml:space="preserve">Liebstädter Straße 15 </v>
          </cell>
          <cell r="C242" t="str">
            <v>01277</v>
          </cell>
          <cell r="D242" t="str">
            <v>Dresden</v>
          </cell>
        </row>
        <row r="243">
          <cell r="A243" t="str">
            <v>Sportplatz Lockwitzgrund</v>
          </cell>
          <cell r="B243" t="str">
            <v xml:space="preserve">Lockwitzgrund 20 </v>
          </cell>
          <cell r="C243" t="str">
            <v>01257</v>
          </cell>
          <cell r="D243" t="str">
            <v>Dresden</v>
          </cell>
        </row>
        <row r="244">
          <cell r="A244" t="str">
            <v>Sportplatz Loschwitz</v>
          </cell>
          <cell r="B244" t="str">
            <v xml:space="preserve">Friedrich-Wieck-Straße 32 </v>
          </cell>
          <cell r="C244" t="str">
            <v>01326</v>
          </cell>
          <cell r="D244" t="str">
            <v>Dresden</v>
          </cell>
        </row>
        <row r="245">
          <cell r="A245" t="str">
            <v>Sportplatz Ludwig-Kossuth-Straße</v>
          </cell>
          <cell r="B245" t="str">
            <v>Ludwig-Kossuth-Straße 34 a</v>
          </cell>
          <cell r="C245" t="str">
            <v>01109</v>
          </cell>
          <cell r="D245" t="str">
            <v>Dresden</v>
          </cell>
        </row>
        <row r="246">
          <cell r="A246" t="str">
            <v>Sportplatz Malterstraße</v>
          </cell>
          <cell r="B246" t="str">
            <v xml:space="preserve">Malterstraße 18 </v>
          </cell>
          <cell r="C246" t="str">
            <v>01159</v>
          </cell>
          <cell r="D246" t="str">
            <v>Dresden</v>
          </cell>
        </row>
        <row r="247">
          <cell r="A247" t="str">
            <v>Sportplatz Meschwitzstraße</v>
          </cell>
          <cell r="B247" t="str">
            <v xml:space="preserve">Meschwitzstraße 10 </v>
          </cell>
          <cell r="C247" t="str">
            <v>01099</v>
          </cell>
          <cell r="D247" t="str">
            <v>Dresden</v>
          </cell>
        </row>
        <row r="248">
          <cell r="A248" t="str">
            <v>Sportplatz Nachtflügelweg</v>
          </cell>
          <cell r="B248" t="str">
            <v xml:space="preserve">Nachtflügelweg 36 </v>
          </cell>
          <cell r="C248" t="str">
            <v>01324</v>
          </cell>
          <cell r="D248" t="str">
            <v>Dresden</v>
          </cell>
        </row>
        <row r="249">
          <cell r="A249" t="str">
            <v>Sportplatz Narzissenweg</v>
          </cell>
          <cell r="B249" t="str">
            <v xml:space="preserve">Narzissenweg 9 </v>
          </cell>
          <cell r="C249" t="str">
            <v>01259</v>
          </cell>
          <cell r="D249" t="str">
            <v>Dresden</v>
          </cell>
        </row>
        <row r="250">
          <cell r="A250" t="str">
            <v>Sportplatz Neuländer Straße</v>
          </cell>
          <cell r="B250" t="str">
            <v xml:space="preserve">Neuländer Straße 60 </v>
          </cell>
          <cell r="C250" t="str">
            <v>01129</v>
          </cell>
          <cell r="D250" t="str">
            <v>Dresden</v>
          </cell>
        </row>
        <row r="251">
          <cell r="A251" t="str">
            <v>Sportplatz Nickern Wittgensdorfer Straße</v>
          </cell>
          <cell r="B251" t="str">
            <v xml:space="preserve">Wittgensdorfer Straße 30 </v>
          </cell>
          <cell r="C251" t="str">
            <v>01257</v>
          </cell>
          <cell r="D251" t="str">
            <v>Dresden</v>
          </cell>
        </row>
        <row r="252">
          <cell r="A252" t="str">
            <v>Sportplatz Oberpoyritz</v>
          </cell>
          <cell r="B252" t="str">
            <v xml:space="preserve">An der Schmiede 10 </v>
          </cell>
          <cell r="C252" t="str">
            <v>01326</v>
          </cell>
          <cell r="D252" t="str">
            <v>Dresden</v>
          </cell>
        </row>
        <row r="253">
          <cell r="A253" t="str">
            <v>Sportplatz Oskar-Röder-Straße</v>
          </cell>
          <cell r="B253" t="str">
            <v>Oskar-Röder-Straße 4 a</v>
          </cell>
          <cell r="C253" t="str">
            <v>01237</v>
          </cell>
          <cell r="D253" t="str">
            <v>Dresden</v>
          </cell>
        </row>
        <row r="254">
          <cell r="A254" t="str">
            <v>Sportplatz Pestalozzi-Gymnasium</v>
          </cell>
          <cell r="B254" t="str">
            <v xml:space="preserve">Pestalozziplatz 22 </v>
          </cell>
          <cell r="C254" t="str">
            <v>01127</v>
          </cell>
          <cell r="D254" t="str">
            <v>Dresden</v>
          </cell>
        </row>
        <row r="255">
          <cell r="A255" t="str">
            <v>Sportplatz Pfotenhauerstraße</v>
          </cell>
          <cell r="B255" t="str">
            <v xml:space="preserve">Pfotenhauerstraße 79 </v>
          </cell>
          <cell r="C255" t="str">
            <v>01307</v>
          </cell>
          <cell r="D255" t="str">
            <v>Dresden</v>
          </cell>
        </row>
        <row r="256">
          <cell r="A256" t="str">
            <v>Sportplatz Pillnitzer Landstraße 94</v>
          </cell>
          <cell r="B256" t="str">
            <v xml:space="preserve">Pillnitzer Landstraße 94 </v>
          </cell>
          <cell r="C256" t="str">
            <v>01326</v>
          </cell>
          <cell r="D256" t="str">
            <v>Dresden</v>
          </cell>
        </row>
        <row r="257">
          <cell r="A257" t="str">
            <v>Sportplatz Pirnaer Landstraße 121 b</v>
          </cell>
          <cell r="B257" t="str">
            <v>Pirnaer Landstraße 121 b</v>
          </cell>
          <cell r="C257" t="str">
            <v>01257</v>
          </cell>
          <cell r="D257" t="str">
            <v>Dresden</v>
          </cell>
        </row>
        <row r="258">
          <cell r="A258" t="str">
            <v>Sportplatz Pirnaer Landstraße 267</v>
          </cell>
          <cell r="B258" t="str">
            <v xml:space="preserve">Pirnaer Landstraße 267 </v>
          </cell>
          <cell r="C258" t="str">
            <v>01259</v>
          </cell>
          <cell r="D258" t="str">
            <v>Dresden</v>
          </cell>
        </row>
        <row r="259">
          <cell r="A259" t="str">
            <v>Sportplatz Saalhausener Straße</v>
          </cell>
          <cell r="B259" t="str">
            <v xml:space="preserve">Williamstraße 12 </v>
          </cell>
          <cell r="C259" t="str">
            <v>01159</v>
          </cell>
          <cell r="D259" t="str">
            <v>Dresden</v>
          </cell>
        </row>
        <row r="260">
          <cell r="A260" t="str">
            <v>Sportplatz Salzburger Straße</v>
          </cell>
          <cell r="B260" t="str">
            <v xml:space="preserve">Salzburger Straße 141 </v>
          </cell>
          <cell r="C260" t="str">
            <v>01237</v>
          </cell>
          <cell r="D260" t="str">
            <v>Dresden</v>
          </cell>
        </row>
        <row r="261">
          <cell r="A261" t="str">
            <v>Sportplatz Schule für Erziehungshilfe "Erich Kästner"</v>
          </cell>
          <cell r="B261" t="str">
            <v xml:space="preserve">Zinzendorfstraße 4 </v>
          </cell>
          <cell r="C261" t="str">
            <v>01069</v>
          </cell>
          <cell r="D261" t="str">
            <v>Dresden</v>
          </cell>
        </row>
        <row r="262">
          <cell r="A262" t="str">
            <v>Sportplatz Steirische Straße</v>
          </cell>
          <cell r="B262" t="str">
            <v xml:space="preserve">Steirische Straße 1 </v>
          </cell>
          <cell r="C262" t="str">
            <v>01279</v>
          </cell>
          <cell r="D262" t="str">
            <v>Dresden</v>
          </cell>
        </row>
        <row r="263">
          <cell r="A263" t="str">
            <v>Sportplatz Stuttgarter Straße</v>
          </cell>
          <cell r="B263" t="str">
            <v xml:space="preserve">Stuttgarter Straße 41 </v>
          </cell>
          <cell r="C263" t="str">
            <v>01189</v>
          </cell>
          <cell r="D263" t="str">
            <v>Dresden</v>
          </cell>
        </row>
        <row r="264">
          <cell r="A264" t="str">
            <v>Sportplatz Tolkewitzer Straße</v>
          </cell>
          <cell r="B264" t="str">
            <v xml:space="preserve">Tolkewitzer Straße 61 </v>
          </cell>
          <cell r="C264" t="str">
            <v>01277</v>
          </cell>
          <cell r="D264" t="str">
            <v>Dresden</v>
          </cell>
        </row>
        <row r="265">
          <cell r="A265" t="str">
            <v>Sportplatz Weixdorf</v>
          </cell>
          <cell r="B265" t="str">
            <v xml:space="preserve">Zum Sportplatz 4 </v>
          </cell>
          <cell r="C265" t="str">
            <v>01108</v>
          </cell>
          <cell r="D265" t="str">
            <v>Dresden</v>
          </cell>
        </row>
        <row r="266">
          <cell r="A266" t="str">
            <v>Sportplatz Wurzener Straße</v>
          </cell>
          <cell r="B266" t="str">
            <v xml:space="preserve">Wurzener Straße 20 </v>
          </cell>
          <cell r="C266" t="str">
            <v>01127</v>
          </cell>
          <cell r="D266" t="str">
            <v>Dresden</v>
          </cell>
        </row>
        <row r="267">
          <cell r="A267" t="str">
            <v>Sportplatz Zum Windkanal</v>
          </cell>
          <cell r="B267" t="str">
            <v xml:space="preserve">Zum Windkanal 14 </v>
          </cell>
          <cell r="C267" t="str">
            <v>01109</v>
          </cell>
          <cell r="D267" t="str">
            <v>Dresden</v>
          </cell>
        </row>
        <row r="268">
          <cell r="A268" t="str">
            <v>Sportraum BSZ Gastgewerbe</v>
          </cell>
          <cell r="B268" t="str">
            <v xml:space="preserve">Ehrlichstraße 1 </v>
          </cell>
          <cell r="C268" t="str">
            <v>01067</v>
          </cell>
          <cell r="D268" t="str">
            <v>Dresden</v>
          </cell>
        </row>
        <row r="269">
          <cell r="A269" t="str">
            <v>Sportzentrum Blasewitz</v>
          </cell>
          <cell r="B269" t="str">
            <v xml:space="preserve">Oehmestraße 1 </v>
          </cell>
          <cell r="C269" t="str">
            <v>01277</v>
          </cell>
          <cell r="D269" t="str">
            <v>Dresden</v>
          </cell>
        </row>
        <row r="270">
          <cell r="A270" t="str">
            <v>SPORTZENTRUM Hochland e.V.</v>
          </cell>
          <cell r="B270" t="str">
            <v>Bautzner Landstraße 291</v>
          </cell>
          <cell r="C270" t="str">
            <v>01328</v>
          </cell>
          <cell r="D270" t="str">
            <v>Dresden</v>
          </cell>
        </row>
        <row r="271">
          <cell r="A271" t="str">
            <v>Sprunghalle Freiberger Platz</v>
          </cell>
          <cell r="B271" t="str">
            <v>Freiberger Platz 1 a</v>
          </cell>
          <cell r="C271" t="str">
            <v>01067</v>
          </cell>
          <cell r="D271" t="str">
            <v>Dresden</v>
          </cell>
        </row>
        <row r="272">
          <cell r="A272" t="str">
            <v>Stadion Bodenbacher Straße</v>
          </cell>
          <cell r="B272" t="str">
            <v xml:space="preserve">Bodenbacher Straße 152 </v>
          </cell>
          <cell r="C272" t="str">
            <v>01277</v>
          </cell>
          <cell r="D272" t="str">
            <v>Dresden</v>
          </cell>
        </row>
        <row r="273">
          <cell r="A273" t="str">
            <v>Tennisanlage Waldpark</v>
          </cell>
          <cell r="B273" t="str">
            <v xml:space="preserve">Vogesenweg 10 </v>
          </cell>
          <cell r="C273" t="str">
            <v>01309</v>
          </cell>
          <cell r="D273" t="str">
            <v>Dresden</v>
          </cell>
        </row>
        <row r="274">
          <cell r="A274" t="str">
            <v>Tennisgelände Andreas-Schubert-Straße</v>
          </cell>
          <cell r="B274" t="str">
            <v>Andreas-Schubert-Straße 51</v>
          </cell>
          <cell r="C274" t="str">
            <v>01069</v>
          </cell>
          <cell r="D274" t="str">
            <v>Dresden</v>
          </cell>
        </row>
        <row r="275">
          <cell r="A275" t="str">
            <v>Traditionelles Taekwon-DO Studio</v>
          </cell>
          <cell r="B275" t="str">
            <v>Reisewitzer Straße 29</v>
          </cell>
          <cell r="C275" t="str">
            <v>01159</v>
          </cell>
          <cell r="D275" t="str">
            <v>Dresden</v>
          </cell>
        </row>
        <row r="276">
          <cell r="A276" t="str">
            <v>XXL Dresden</v>
          </cell>
          <cell r="B276" t="str">
            <v xml:space="preserve">Breitscheidstraße 40 </v>
          </cell>
          <cell r="C276" t="str">
            <v>01237</v>
          </cell>
          <cell r="D276" t="str">
            <v>Dresden</v>
          </cell>
        </row>
      </sheetData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Abfrage Vereine"/>
      <sheetName val="Beispiel"/>
      <sheetName val="Sportstätten"/>
    </sheetNames>
    <sheetDataSet>
      <sheetData sheetId="0"/>
      <sheetData sheetId="1"/>
      <sheetData sheetId="2">
        <row r="22">
          <cell r="A22" t="str">
            <v>Mandala Boulderhalle</v>
          </cell>
          <cell r="B22" t="str">
            <v xml:space="preserve">Königsbrücker Straße 96 </v>
          </cell>
          <cell r="C22" t="str">
            <v>01099</v>
          </cell>
          <cell r="D22" t="str">
            <v>Dresden</v>
          </cell>
        </row>
        <row r="23">
          <cell r="A23" t="str">
            <v>Margon Arena</v>
          </cell>
          <cell r="B23" t="str">
            <v xml:space="preserve">Bodenbacher Straße 154 </v>
          </cell>
          <cell r="C23" t="str">
            <v>01277</v>
          </cell>
          <cell r="D23" t="str">
            <v>Dresden</v>
          </cell>
        </row>
        <row r="24">
          <cell r="A24" t="str">
            <v>Schwimmhalle Bühlau</v>
          </cell>
          <cell r="B24" t="str">
            <v>Bautzner Landstraße 92 c</v>
          </cell>
          <cell r="C24" t="str">
            <v>01324</v>
          </cell>
          <cell r="D24" t="str">
            <v>Dresden</v>
          </cell>
        </row>
        <row r="25">
          <cell r="A25" t="str">
            <v>Schwimmhalle Freiberger Platz</v>
          </cell>
          <cell r="B25" t="str">
            <v>Freiberger Platz 1 a</v>
          </cell>
          <cell r="C25" t="str">
            <v>01067</v>
          </cell>
          <cell r="D25" t="str">
            <v>Dresden</v>
          </cell>
        </row>
        <row r="26">
          <cell r="A26" t="str">
            <v>Schwimmhalle Georg-Arnhold-Bad</v>
          </cell>
          <cell r="B26" t="str">
            <v>Helmut-Schön-Allee 2</v>
          </cell>
          <cell r="C26" t="str">
            <v>01069</v>
          </cell>
          <cell r="D26" t="str">
            <v>Dresden</v>
          </cell>
        </row>
        <row r="27">
          <cell r="A27" t="str">
            <v>Schwimmhalle Klotzsche</v>
          </cell>
          <cell r="B27" t="str">
            <v xml:space="preserve">Zum Windkanal 14 </v>
          </cell>
          <cell r="C27" t="str">
            <v>01109</v>
          </cell>
          <cell r="D27" t="str">
            <v>Dresden</v>
          </cell>
        </row>
        <row r="28">
          <cell r="A28" t="str">
            <v>Schwimmhalle Prohlis</v>
          </cell>
          <cell r="B28" t="str">
            <v xml:space="preserve">Senftenberger Straße 58 </v>
          </cell>
          <cell r="C28" t="str">
            <v>01239</v>
          </cell>
          <cell r="D28" t="str">
            <v>Dresden</v>
          </cell>
        </row>
        <row r="29">
          <cell r="A29" t="str">
            <v>Seidnitz Center</v>
          </cell>
          <cell r="B29" t="str">
            <v>Enderstraße 59</v>
          </cell>
          <cell r="C29" t="str">
            <v>01277</v>
          </cell>
          <cell r="D29" t="str">
            <v>Dresden</v>
          </cell>
        </row>
        <row r="30">
          <cell r="A30" t="str">
            <v xml:space="preserve">Skatehalle Dresden </v>
          </cell>
          <cell r="B30" t="str">
            <v>Lohrmannstraße 22</v>
          </cell>
          <cell r="C30" t="str">
            <v>01237</v>
          </cell>
          <cell r="D30" t="str">
            <v>Dresden</v>
          </cell>
        </row>
        <row r="31">
          <cell r="A31" t="str">
            <v>Skatepark Lingnerallee</v>
          </cell>
          <cell r="B31" t="str">
            <v>Lingnerallee</v>
          </cell>
          <cell r="C31" t="str">
            <v>01069</v>
          </cell>
          <cell r="D31" t="str">
            <v>Dresden</v>
          </cell>
        </row>
        <row r="32">
          <cell r="A32" t="str">
            <v>Snoobi Dresden e.V.</v>
          </cell>
          <cell r="B32" t="str">
            <v>Rethelstraße 26</v>
          </cell>
          <cell r="C32" t="str">
            <v>01139</v>
          </cell>
          <cell r="D32" t="str">
            <v>Dresden</v>
          </cell>
        </row>
        <row r="33">
          <cell r="A33" t="str">
            <v>Sport &amp; Tanzstudio Dresden</v>
          </cell>
          <cell r="B33" t="str">
            <v xml:space="preserve">Saydaer Straße 6 </v>
          </cell>
          <cell r="C33" t="str">
            <v>01257</v>
          </cell>
          <cell r="D33" t="str">
            <v>Dresden</v>
          </cell>
        </row>
        <row r="34">
          <cell r="A34" t="str">
            <v>Sport- und Freizeittreff Gönnsdorf e.V.</v>
          </cell>
          <cell r="B34" t="str">
            <v>Schönfelder Landstraße 27</v>
          </cell>
          <cell r="C34" t="str">
            <v>01328</v>
          </cell>
          <cell r="D34" t="str">
            <v>Dresden</v>
          </cell>
        </row>
        <row r="35">
          <cell r="A35" t="str">
            <v>Sporthalle 10. Grundschule</v>
          </cell>
          <cell r="B35" t="str">
            <v xml:space="preserve">Struvestraße 11 </v>
          </cell>
          <cell r="C35" t="str">
            <v>01069</v>
          </cell>
          <cell r="D35" t="str">
            <v>Dresden</v>
          </cell>
        </row>
        <row r="36">
          <cell r="A36" t="str">
            <v>Sporthalle 101. Oberschule</v>
          </cell>
          <cell r="B36" t="str">
            <v xml:space="preserve">Pfotenhauerstraße 42 </v>
          </cell>
          <cell r="C36" t="str">
            <v>01307</v>
          </cell>
          <cell r="D36" t="str">
            <v>Dresden</v>
          </cell>
        </row>
        <row r="37">
          <cell r="A37" t="str">
            <v>Sporthalle 102. Grundschule</v>
          </cell>
          <cell r="B37" t="str">
            <v xml:space="preserve">Pfotenhauerstraße 40 </v>
          </cell>
          <cell r="C37" t="str">
            <v>01307</v>
          </cell>
          <cell r="D37" t="str">
            <v>Dresden</v>
          </cell>
        </row>
        <row r="38">
          <cell r="A38" t="str">
            <v>Sporthalle 103. Grundschule</v>
          </cell>
          <cell r="B38" t="str">
            <v xml:space="preserve">Hohnsteiner Straße 8 </v>
          </cell>
          <cell r="C38" t="str">
            <v>01099</v>
          </cell>
          <cell r="D38" t="str">
            <v>Dresden</v>
          </cell>
        </row>
        <row r="39">
          <cell r="A39" t="str">
            <v>Sporthalle 106. Grundschule</v>
          </cell>
          <cell r="B39" t="str">
            <v xml:space="preserve">Großenhainer Straße 187 </v>
          </cell>
          <cell r="C39" t="str">
            <v>01129</v>
          </cell>
          <cell r="D39" t="str">
            <v>Dresden</v>
          </cell>
        </row>
        <row r="40">
          <cell r="A40" t="str">
            <v>Sporthalle 108. Grundschule/ 107. Oberschule</v>
          </cell>
          <cell r="B40" t="str">
            <v xml:space="preserve">Geisingstraße 45 </v>
          </cell>
          <cell r="C40" t="str">
            <v>01309</v>
          </cell>
          <cell r="D40" t="str">
            <v>Dresden</v>
          </cell>
        </row>
        <row r="41">
          <cell r="A41" t="str">
            <v>Sporthalle 113. Grundschule</v>
          </cell>
          <cell r="B41" t="str">
            <v xml:space="preserve">Georg-Nerlich-Straße 1 </v>
          </cell>
          <cell r="C41" t="str">
            <v>01307</v>
          </cell>
          <cell r="D41" t="str">
            <v>Dresden</v>
          </cell>
        </row>
        <row r="42">
          <cell r="A42" t="str">
            <v>Sporthalle 116. Oberschule</v>
          </cell>
          <cell r="B42" t="str">
            <v xml:space="preserve">Feuerbachstraße 5 </v>
          </cell>
          <cell r="C42" t="str">
            <v>01219</v>
          </cell>
          <cell r="D42" t="str">
            <v>Dresden</v>
          </cell>
        </row>
        <row r="43">
          <cell r="A43" t="str">
            <v>Sporthalle 117. Grundschule</v>
          </cell>
          <cell r="B43" t="str">
            <v xml:space="preserve">Hochschulstraße 35 </v>
          </cell>
          <cell r="C43" t="str">
            <v>01069</v>
          </cell>
          <cell r="D43" t="str">
            <v>Dresden</v>
          </cell>
        </row>
        <row r="44">
          <cell r="A44" t="str">
            <v>Sporthalle 12. Grundschule</v>
          </cell>
          <cell r="B44" t="str">
            <v xml:space="preserve">Hebbelstraße 20 </v>
          </cell>
          <cell r="C44" t="str">
            <v>01157</v>
          </cell>
          <cell r="D44" t="str">
            <v>Dresden</v>
          </cell>
        </row>
        <row r="45">
          <cell r="A45" t="str">
            <v>Sporthalle 120. Grundschule</v>
          </cell>
          <cell r="B45" t="str">
            <v xml:space="preserve">Trattendorfer Straße 1 </v>
          </cell>
          <cell r="C45" t="str">
            <v>01239</v>
          </cell>
          <cell r="D45" t="str">
            <v>Dresden</v>
          </cell>
        </row>
        <row r="46">
          <cell r="A46" t="str">
            <v>Sporthalle 121. Oberschule</v>
          </cell>
          <cell r="B46" t="str">
            <v xml:space="preserve">Gamigstraße 28 </v>
          </cell>
          <cell r="C46" t="str">
            <v>01239</v>
          </cell>
          <cell r="D46" t="str">
            <v>Dresden</v>
          </cell>
        </row>
        <row r="47">
          <cell r="A47" t="str">
            <v>Sporthalle 128. Oberschule</v>
          </cell>
          <cell r="B47" t="str">
            <v xml:space="preserve">Rudolf-Bergander-Ring 3 </v>
          </cell>
          <cell r="C47" t="str">
            <v>01219</v>
          </cell>
          <cell r="D47" t="str">
            <v>Dresden</v>
          </cell>
        </row>
        <row r="48">
          <cell r="A48" t="str">
            <v>Sporthalle 129. Grundschule</v>
          </cell>
          <cell r="B48" t="str">
            <v xml:space="preserve">Otto-Dix-Ring 57 </v>
          </cell>
          <cell r="C48" t="str">
            <v>01219</v>
          </cell>
          <cell r="D48" t="str">
            <v>Dresden</v>
          </cell>
        </row>
        <row r="49">
          <cell r="A49" t="str">
            <v>Sporthalle 135. Grundschule</v>
          </cell>
          <cell r="B49" t="str">
            <v xml:space="preserve">Amalie-Dietrich-Platz 10 </v>
          </cell>
          <cell r="C49" t="str">
            <v>01169</v>
          </cell>
          <cell r="D49" t="str">
            <v>Dresden</v>
          </cell>
        </row>
        <row r="50">
          <cell r="A50" t="str">
            <v>Sporthalle 138. Oberschule</v>
          </cell>
          <cell r="B50" t="str">
            <v xml:space="preserve">Omsewitzer Ring 2 </v>
          </cell>
          <cell r="C50" t="str">
            <v>01169</v>
          </cell>
          <cell r="D50" t="str">
            <v>Dresden</v>
          </cell>
        </row>
        <row r="51">
          <cell r="A51" t="str">
            <v>Sporthalle 139. Grundschule</v>
          </cell>
          <cell r="B51" t="str">
            <v xml:space="preserve">Omsewitzer Ring 4 </v>
          </cell>
          <cell r="C51" t="str">
            <v>01169</v>
          </cell>
          <cell r="D51" t="str">
            <v>Dresden</v>
          </cell>
        </row>
        <row r="52">
          <cell r="A52" t="str">
            <v>Sporthalle 14. Grundschule und "Robinsonschule"</v>
          </cell>
          <cell r="B52" t="str">
            <v xml:space="preserve">Schweizer Straße 7 </v>
          </cell>
          <cell r="C52" t="str">
            <v>01069</v>
          </cell>
          <cell r="D52" t="str">
            <v>Dresden</v>
          </cell>
        </row>
        <row r="53">
          <cell r="A53" t="str">
            <v>Sporthalle 144. Grundschule</v>
          </cell>
          <cell r="B53" t="str">
            <v>Herbststraße 21 a</v>
          </cell>
          <cell r="C53" t="str">
            <v>01139</v>
          </cell>
          <cell r="D53" t="str">
            <v>Dresden</v>
          </cell>
        </row>
        <row r="54">
          <cell r="A54" t="str">
            <v>Sporthalle 147. Grundschule</v>
          </cell>
          <cell r="B54" t="str">
            <v>Döbelner Straße 6 b</v>
          </cell>
          <cell r="C54" t="str">
            <v>01129</v>
          </cell>
          <cell r="D54" t="str">
            <v>Dresden</v>
          </cell>
        </row>
        <row r="55">
          <cell r="A55" t="str">
            <v>Sporthalle 15. Grundschule</v>
          </cell>
          <cell r="B55" t="str">
            <v>Görlitzer Straße 8</v>
          </cell>
          <cell r="C55" t="str">
            <v>01099</v>
          </cell>
          <cell r="D55" t="str">
            <v>Dresden</v>
          </cell>
        </row>
        <row r="56">
          <cell r="A56" t="str">
            <v>Sporthalle 153. Grundschule</v>
          </cell>
          <cell r="B56" t="str">
            <v>Fröbelstraße 1</v>
          </cell>
          <cell r="C56" t="str">
            <v>01159</v>
          </cell>
          <cell r="D56" t="str">
            <v>Dresden</v>
          </cell>
        </row>
        <row r="57">
          <cell r="A57" t="str">
            <v>Sporthalle 16. Grundschule</v>
          </cell>
          <cell r="B57" t="str">
            <v xml:space="preserve">Josephinenstraße 6 </v>
          </cell>
          <cell r="C57" t="str">
            <v>01069</v>
          </cell>
          <cell r="D57" t="str">
            <v>Dresden</v>
          </cell>
        </row>
        <row r="58">
          <cell r="A58" t="str">
            <v>Sporthalle 19. Grundschule</v>
          </cell>
          <cell r="B58" t="str">
            <v xml:space="preserve">Am Jägerpark 5 </v>
          </cell>
          <cell r="C58" t="str">
            <v>01099</v>
          </cell>
          <cell r="D58" t="str">
            <v>Dresden</v>
          </cell>
        </row>
        <row r="59">
          <cell r="A59" t="str">
            <v>Sporthalle 25. Grund- und Oberschule</v>
          </cell>
          <cell r="B59" t="str">
            <v xml:space="preserve">Pohlandstraße 40 </v>
          </cell>
          <cell r="C59" t="str">
            <v>01309</v>
          </cell>
          <cell r="D59" t="str">
            <v>Dresden</v>
          </cell>
        </row>
        <row r="60">
          <cell r="A60" t="str">
            <v>Sporthalle 26. Grundschule</v>
          </cell>
          <cell r="B60" t="str">
            <v xml:space="preserve">Osterbergstraße 22 </v>
          </cell>
          <cell r="C60" t="str">
            <v>01127</v>
          </cell>
          <cell r="D60" t="str">
            <v>Dresden</v>
          </cell>
        </row>
        <row r="61">
          <cell r="A61" t="str">
            <v>Sporthalle 30. Grundschule</v>
          </cell>
          <cell r="B61" t="str">
            <v xml:space="preserve">Hechtstraße 55 </v>
          </cell>
          <cell r="C61" t="str">
            <v>01097</v>
          </cell>
          <cell r="D61" t="str">
            <v>Dresden</v>
          </cell>
        </row>
        <row r="62">
          <cell r="A62" t="str">
            <v>Sporthalle 30. Oberschule</v>
          </cell>
          <cell r="B62" t="str">
            <v xml:space="preserve">Unterer Kreuzweg 4 </v>
          </cell>
          <cell r="C62" t="str">
            <v>01097</v>
          </cell>
          <cell r="D62" t="str">
            <v>Dresden</v>
          </cell>
        </row>
        <row r="63">
          <cell r="A63" t="str">
            <v>Sporthalle 32. Grundschule</v>
          </cell>
          <cell r="B63" t="str">
            <v xml:space="preserve">Hofmannstraße 34 </v>
          </cell>
          <cell r="C63" t="str">
            <v>01277</v>
          </cell>
          <cell r="D63" t="str">
            <v>Dresden</v>
          </cell>
        </row>
        <row r="64">
          <cell r="A64" t="str">
            <v>Sporthalle 32. Oberschule</v>
          </cell>
          <cell r="B64" t="str">
            <v xml:space="preserve">Schilfweg 3 </v>
          </cell>
          <cell r="C64" t="str">
            <v>01237</v>
          </cell>
          <cell r="D64" t="str">
            <v>Dresden</v>
          </cell>
        </row>
        <row r="65">
          <cell r="A65" t="str">
            <v>Sporthalle 33. Grundschule</v>
          </cell>
          <cell r="B65" t="str">
            <v xml:space="preserve">Marienberger Straße 7 </v>
          </cell>
          <cell r="C65" t="str">
            <v>01279</v>
          </cell>
          <cell r="D65" t="str">
            <v>Dresden</v>
          </cell>
        </row>
        <row r="66">
          <cell r="A66" t="str">
            <v>Sporthalle 35. Grundschule</v>
          </cell>
          <cell r="B66" t="str">
            <v xml:space="preserve">Bünaustraße 12 </v>
          </cell>
          <cell r="C66" t="str">
            <v>01159</v>
          </cell>
          <cell r="D66" t="str">
            <v>Dresden</v>
          </cell>
        </row>
        <row r="67">
          <cell r="A67" t="str">
            <v>Sporthalle 35. Oberschule</v>
          </cell>
          <cell r="B67" t="str">
            <v xml:space="preserve">Clara-Zetkin-Straße 20 </v>
          </cell>
          <cell r="C67" t="str">
            <v>01159</v>
          </cell>
          <cell r="D67" t="str">
            <v>Dresden</v>
          </cell>
        </row>
        <row r="68">
          <cell r="A68" t="str">
            <v>Sporthalle 36. Oberschule/ 37. Grundschule</v>
          </cell>
          <cell r="B68" t="str">
            <v xml:space="preserve">Emil-Ueberall-Straße 34 </v>
          </cell>
          <cell r="C68" t="str">
            <v>01159</v>
          </cell>
          <cell r="D68" t="str">
            <v>Dresden</v>
          </cell>
        </row>
        <row r="69">
          <cell r="A69" t="str">
            <v>Sporthalle 39. Grundschule</v>
          </cell>
          <cell r="B69" t="str">
            <v xml:space="preserve">Schleiermacherstraße 8 </v>
          </cell>
          <cell r="C69" t="str">
            <v>01187</v>
          </cell>
          <cell r="D69" t="str">
            <v>Dresden</v>
          </cell>
        </row>
        <row r="70">
          <cell r="A70" t="str">
            <v>Sporthalle 4. Grundschule</v>
          </cell>
          <cell r="B70" t="str">
            <v xml:space="preserve">Löwenstraße 2 </v>
          </cell>
          <cell r="C70" t="str">
            <v>01099</v>
          </cell>
          <cell r="D70" t="str">
            <v>Dresden</v>
          </cell>
        </row>
        <row r="71">
          <cell r="A71" t="str">
            <v>Sporthalle 41. Grundschule</v>
          </cell>
          <cell r="B71" t="str">
            <v xml:space="preserve">Hauptmannstraße 15 </v>
          </cell>
          <cell r="C71" t="str">
            <v>01139</v>
          </cell>
          <cell r="D71" t="str">
            <v>Dresden</v>
          </cell>
        </row>
        <row r="72">
          <cell r="A72" t="str">
            <v>Sporthalle 43. Grundschule</v>
          </cell>
          <cell r="B72" t="str">
            <v xml:space="preserve">Riegelplatz 2 </v>
          </cell>
          <cell r="C72" t="str">
            <v>01139</v>
          </cell>
          <cell r="D72" t="str">
            <v>Dresden</v>
          </cell>
        </row>
        <row r="73">
          <cell r="A73" t="str">
            <v>Sporthalle 44. Grundschule</v>
          </cell>
          <cell r="B73" t="str">
            <v xml:space="preserve">Salbachstraße 10 </v>
          </cell>
          <cell r="C73" t="str">
            <v>01279</v>
          </cell>
          <cell r="D73" t="str">
            <v>Dresden</v>
          </cell>
        </row>
        <row r="74">
          <cell r="A74" t="str">
            <v>Sporthalle 46. Oberschule</v>
          </cell>
          <cell r="B74" t="str">
            <v xml:space="preserve">Bernhardstraße 18 </v>
          </cell>
          <cell r="C74" t="str">
            <v>01069</v>
          </cell>
          <cell r="D74" t="str">
            <v>Dresden</v>
          </cell>
        </row>
        <row r="75">
          <cell r="A75" t="str">
            <v>Sporthalle 47. Grundschule</v>
          </cell>
          <cell r="B75" t="str">
            <v xml:space="preserve">Mockritzer Straße 19 </v>
          </cell>
          <cell r="C75" t="str">
            <v>01219</v>
          </cell>
          <cell r="D75" t="str">
            <v>Dresden</v>
          </cell>
        </row>
        <row r="76">
          <cell r="A76" t="str">
            <v>Sporthalle 48. Grundschule</v>
          </cell>
          <cell r="B76" t="str">
            <v xml:space="preserve">Seminarstraße 11 </v>
          </cell>
          <cell r="C76" t="str">
            <v>01067</v>
          </cell>
          <cell r="D76" t="str">
            <v>Dresden</v>
          </cell>
        </row>
        <row r="77">
          <cell r="A77" t="str">
            <v>Sporthalle 49. Grundschule</v>
          </cell>
          <cell r="B77" t="str">
            <v xml:space="preserve">Bernhardstraße 80 </v>
          </cell>
          <cell r="C77" t="str">
            <v>01187</v>
          </cell>
          <cell r="D77" t="str">
            <v>Dresden</v>
          </cell>
        </row>
        <row r="78">
          <cell r="A78" t="str">
            <v>Sporthalle 50. Grundschule</v>
          </cell>
          <cell r="B78" t="str">
            <v xml:space="preserve">Dörnichtweg 54 </v>
          </cell>
          <cell r="C78" t="str">
            <v>01109</v>
          </cell>
          <cell r="D78" t="str">
            <v>Dresden</v>
          </cell>
        </row>
        <row r="79">
          <cell r="A79" t="str">
            <v>Sporthalle 51. Grundschule</v>
          </cell>
          <cell r="B79" t="str">
            <v xml:space="preserve">Rosa-Menzer-Straße 24 </v>
          </cell>
          <cell r="C79" t="str">
            <v>01309</v>
          </cell>
          <cell r="D79" t="str">
            <v>Dresden</v>
          </cell>
        </row>
        <row r="80">
          <cell r="A80" t="str">
            <v>Sporthalle 55. Oberschule</v>
          </cell>
          <cell r="B80" t="str">
            <v xml:space="preserve">Nöthnitzer Straße 6 </v>
          </cell>
          <cell r="C80" t="str">
            <v>01187</v>
          </cell>
          <cell r="D80" t="str">
            <v>Dresden</v>
          </cell>
        </row>
        <row r="81">
          <cell r="A81" t="str">
            <v>Sporthalle 56. Grundschule</v>
          </cell>
          <cell r="B81" t="str">
            <v xml:space="preserve">Böttgerstraße 11 </v>
          </cell>
          <cell r="C81" t="str">
            <v>01129</v>
          </cell>
          <cell r="D81" t="str">
            <v>Dresden</v>
          </cell>
        </row>
        <row r="82">
          <cell r="A82" t="str">
            <v>Sporthalle 56. Oberschule</v>
          </cell>
          <cell r="B82" t="str">
            <v xml:space="preserve">Aachener Straße 10 </v>
          </cell>
          <cell r="C82" t="str">
            <v>01129</v>
          </cell>
          <cell r="D82" t="str">
            <v>Dresden</v>
          </cell>
        </row>
        <row r="83">
          <cell r="A83" t="str">
            <v>Sporthalle 59. Grundschule</v>
          </cell>
          <cell r="B83" t="str">
            <v xml:space="preserve">Kurparkstraße 12 </v>
          </cell>
          <cell r="C83" t="str">
            <v>01324</v>
          </cell>
          <cell r="D83" t="str">
            <v>Dresden</v>
          </cell>
        </row>
        <row r="84">
          <cell r="A84" t="str">
            <v>Sporthalle 6. Grundschule</v>
          </cell>
          <cell r="B84" t="str">
            <v xml:space="preserve">Fetscherstraße 2 </v>
          </cell>
          <cell r="C84" t="str">
            <v>01307</v>
          </cell>
          <cell r="D84" t="str">
            <v>Dresden</v>
          </cell>
        </row>
        <row r="85">
          <cell r="A85" t="str">
            <v>Sporthalle 61. Grundschule</v>
          </cell>
          <cell r="B85" t="str">
            <v>Hutbergstraße 2</v>
          </cell>
          <cell r="C85" t="str">
            <v>01326</v>
          </cell>
          <cell r="D85" t="str">
            <v>Dresden</v>
          </cell>
        </row>
        <row r="86">
          <cell r="A86" t="str">
            <v>Sporthalle 62. Grundschule</v>
          </cell>
          <cell r="B86" t="str">
            <v xml:space="preserve">Pillnitzer Landstraße 38 </v>
          </cell>
          <cell r="C86" t="str">
            <v>01326</v>
          </cell>
          <cell r="D86" t="str">
            <v>Dresden</v>
          </cell>
        </row>
        <row r="87">
          <cell r="A87" t="str">
            <v>Sporthalle 62. Oberschule</v>
          </cell>
          <cell r="B87" t="str">
            <v xml:space="preserve">Fidelio-F.-Finke-Straße 15 </v>
          </cell>
          <cell r="C87" t="str">
            <v>01326</v>
          </cell>
          <cell r="D87" t="str">
            <v>Dresden</v>
          </cell>
        </row>
        <row r="88">
          <cell r="A88" t="str">
            <v>Sporthalle 63. Grundschule</v>
          </cell>
          <cell r="B88" t="str">
            <v xml:space="preserve">Wägnerstraße 24 </v>
          </cell>
          <cell r="C88" t="str">
            <v>01309</v>
          </cell>
          <cell r="D88" t="str">
            <v>Dresden</v>
          </cell>
        </row>
        <row r="89">
          <cell r="A89" t="str">
            <v>Sporthalle 64. Oberschule</v>
          </cell>
          <cell r="B89" t="str">
            <v xml:space="preserve">Linzer Straße 1 </v>
          </cell>
          <cell r="C89" t="str">
            <v>01279</v>
          </cell>
          <cell r="D89" t="str">
            <v>Dresden</v>
          </cell>
        </row>
        <row r="90">
          <cell r="A90" t="str">
            <v>Sporthalle 65. Grundschule</v>
          </cell>
          <cell r="B90" t="str">
            <v xml:space="preserve">Zschierener Straße 5 </v>
          </cell>
          <cell r="C90" t="str">
            <v>01259</v>
          </cell>
          <cell r="D90" t="str">
            <v>Dresden</v>
          </cell>
        </row>
        <row r="91">
          <cell r="A91" t="str">
            <v>Sporthalle 66. Oberschule</v>
          </cell>
          <cell r="B91" t="str">
            <v xml:space="preserve">Dieselstraße 55 </v>
          </cell>
          <cell r="C91" t="str">
            <v>01257</v>
          </cell>
          <cell r="D91" t="str">
            <v>Dresden</v>
          </cell>
        </row>
        <row r="92">
          <cell r="A92" t="str">
            <v>Sporthalle 68. Grundschule</v>
          </cell>
          <cell r="B92" t="str">
            <v xml:space="preserve">Heiligenbornstraße 15 </v>
          </cell>
          <cell r="C92" t="str">
            <v>01219</v>
          </cell>
          <cell r="D92" t="str">
            <v>Dresden</v>
          </cell>
        </row>
        <row r="93">
          <cell r="A93" t="str">
            <v>Sporthalle 70. Grundschule</v>
          </cell>
          <cell r="B93" t="str">
            <v xml:space="preserve">Südhöhe 36 </v>
          </cell>
          <cell r="C93" t="str">
            <v>01217</v>
          </cell>
          <cell r="D93" t="str">
            <v>Dresden</v>
          </cell>
        </row>
        <row r="94">
          <cell r="A94" t="str">
            <v>Sporthalle 71. Grundschule</v>
          </cell>
          <cell r="B94" t="str">
            <v xml:space="preserve">Franzweg 4 </v>
          </cell>
          <cell r="C94" t="str">
            <v>01217</v>
          </cell>
          <cell r="D94" t="str">
            <v>Dresden</v>
          </cell>
        </row>
        <row r="95">
          <cell r="A95" t="str">
            <v>Sporthalle 74. Grundschule Gompitz</v>
          </cell>
          <cell r="B95" t="str">
            <v xml:space="preserve">Ockerwitzer Allee 128 </v>
          </cell>
          <cell r="C95" t="str">
            <v>01156</v>
          </cell>
          <cell r="D95" t="str">
            <v>Dresden</v>
          </cell>
        </row>
        <row r="96">
          <cell r="A96" t="str">
            <v>Sporthalle 75. Grundschule</v>
          </cell>
          <cell r="B96" t="str">
            <v xml:space="preserve">Warthaer Straße 60 </v>
          </cell>
          <cell r="C96" t="str">
            <v>01157</v>
          </cell>
          <cell r="D96" t="str">
            <v>Dresden</v>
          </cell>
        </row>
        <row r="97">
          <cell r="A97" t="str">
            <v>Sporthalle 76. Grundschule</v>
          </cell>
          <cell r="B97" t="str">
            <v>Am Lehmberg 28 a</v>
          </cell>
          <cell r="C97" t="str">
            <v>01157</v>
          </cell>
          <cell r="D97" t="str">
            <v>Dresden</v>
          </cell>
        </row>
        <row r="98">
          <cell r="A98" t="str">
            <v>Sporthalle 76. Oberschule</v>
          </cell>
          <cell r="B98" t="str">
            <v xml:space="preserve">Merbitzer Straße 9 </v>
          </cell>
          <cell r="C98" t="str">
            <v>01157</v>
          </cell>
          <cell r="D98" t="str">
            <v>Dresden</v>
          </cell>
        </row>
        <row r="99">
          <cell r="A99" t="str">
            <v>Sporthalle 77. Grundschule</v>
          </cell>
          <cell r="B99" t="str">
            <v xml:space="preserve">Am Urnenfeld 27 </v>
          </cell>
          <cell r="C99" t="str">
            <v>01157</v>
          </cell>
          <cell r="D99" t="str">
            <v>Dresden</v>
          </cell>
        </row>
        <row r="100">
          <cell r="A100" t="str">
            <v>Sporthalle 8. Grundschule</v>
          </cell>
          <cell r="B100" t="str">
            <v xml:space="preserve">Konkordienstraße 12 </v>
          </cell>
          <cell r="C100" t="str">
            <v>01127</v>
          </cell>
          <cell r="D100" t="str">
            <v>Dresden</v>
          </cell>
        </row>
        <row r="101">
          <cell r="A101" t="str">
            <v>Sporthalle 80. Grundschule</v>
          </cell>
          <cell r="B101" t="str">
            <v xml:space="preserve">Oskar-Seyffert-Straße 3 </v>
          </cell>
          <cell r="C101" t="str">
            <v>01189</v>
          </cell>
          <cell r="D101" t="str">
            <v>Dresden</v>
          </cell>
        </row>
        <row r="102">
          <cell r="A102" t="str">
            <v>Sporthalle 81. Grundschule</v>
          </cell>
          <cell r="B102" t="str">
            <v xml:space="preserve">Robert-Weber-Straße 5 </v>
          </cell>
          <cell r="C102" t="str">
            <v>01187</v>
          </cell>
          <cell r="D102" t="str">
            <v>Dresden</v>
          </cell>
        </row>
        <row r="103">
          <cell r="A103" t="str">
            <v>Sporthalle 82. Grund- und Oberschule</v>
          </cell>
          <cell r="B103" t="str">
            <v xml:space="preserve">Gertrud-Caspari-Straße 9 </v>
          </cell>
          <cell r="C103" t="str">
            <v>01109</v>
          </cell>
          <cell r="D103" t="str">
            <v>Dresden</v>
          </cell>
        </row>
        <row r="104">
          <cell r="A104" t="str">
            <v>Sporthalle 84. Grundschule</v>
          </cell>
          <cell r="B104" t="str">
            <v xml:space="preserve">Heinrich-Tessenow-Weg 28 </v>
          </cell>
          <cell r="C104" t="str">
            <v>01109</v>
          </cell>
          <cell r="D104" t="str">
            <v>Dresden</v>
          </cell>
        </row>
        <row r="105">
          <cell r="A105" t="str">
            <v>Sporthalle 85. Grundschule</v>
          </cell>
          <cell r="B105" t="str">
            <v xml:space="preserve">Radeburger Straße 168 </v>
          </cell>
          <cell r="C105" t="str">
            <v>01109</v>
          </cell>
          <cell r="D105" t="str">
            <v>Dresden</v>
          </cell>
        </row>
        <row r="106">
          <cell r="A106" t="str">
            <v>Sporthalle 88. Grund- und Oberschule</v>
          </cell>
          <cell r="B106" t="str">
            <v xml:space="preserve">Dresdner Straße 50 </v>
          </cell>
          <cell r="C106" t="str">
            <v>01326</v>
          </cell>
          <cell r="D106" t="str">
            <v>Dresden</v>
          </cell>
        </row>
        <row r="107">
          <cell r="A107" t="str">
            <v>Sporthalle 89. Grundschule</v>
          </cell>
          <cell r="B107" t="str">
            <v xml:space="preserve">Sosaer Straße 10 </v>
          </cell>
          <cell r="C107" t="str">
            <v>01257</v>
          </cell>
          <cell r="D107" t="str">
            <v>Dresden</v>
          </cell>
        </row>
        <row r="108">
          <cell r="A108" t="str">
            <v>Sporthalle 9. Oberschule</v>
          </cell>
          <cell r="B108" t="str">
            <v xml:space="preserve">Lommatzscher Straße 121 </v>
          </cell>
          <cell r="C108" t="str">
            <v>01139</v>
          </cell>
          <cell r="D108" t="str">
            <v>Dresden</v>
          </cell>
        </row>
        <row r="109">
          <cell r="A109" t="str">
            <v>Sporthalle 90. Grundschule</v>
          </cell>
          <cell r="B109" t="str">
            <v xml:space="preserve">Kleinlugaer Straße 25 </v>
          </cell>
          <cell r="C109" t="str">
            <v>01259</v>
          </cell>
          <cell r="D109" t="str">
            <v>Dresden</v>
          </cell>
        </row>
        <row r="110">
          <cell r="A110" t="str">
            <v>Sporthalle 91. Grundschule</v>
          </cell>
          <cell r="B110" t="str">
            <v xml:space="preserve">Bernard-Shaw-Straße 11 </v>
          </cell>
          <cell r="C110" t="str">
            <v>01259</v>
          </cell>
          <cell r="D110" t="str">
            <v>Dresden</v>
          </cell>
        </row>
        <row r="111">
          <cell r="A111" t="str">
            <v>Sporthalle 92. Grundschule</v>
          </cell>
          <cell r="B111" t="str">
            <v xml:space="preserve">Großzschachwitzer Straße 29 </v>
          </cell>
          <cell r="C111" t="str">
            <v>01259</v>
          </cell>
          <cell r="D111" t="str">
            <v>Dresden</v>
          </cell>
        </row>
        <row r="112">
          <cell r="A112" t="str">
            <v>Sporthalle 93. Grundschule</v>
          </cell>
          <cell r="B112" t="str">
            <v>Dobritzer Weg 1</v>
          </cell>
          <cell r="C112" t="str">
            <v>01237</v>
          </cell>
          <cell r="D112" t="str">
            <v>Dresden</v>
          </cell>
        </row>
        <row r="113">
          <cell r="A113" t="str">
            <v>Sporthalle 95. Grundschule</v>
          </cell>
          <cell r="B113" t="str">
            <v xml:space="preserve">Donathstraße 10 </v>
          </cell>
          <cell r="C113" t="str">
            <v>01279</v>
          </cell>
          <cell r="D113" t="str">
            <v>Dresden</v>
          </cell>
        </row>
        <row r="114">
          <cell r="A114" t="str">
            <v>Sporthalle 96. Grundschule</v>
          </cell>
          <cell r="B114" t="str">
            <v xml:space="preserve">Liebstädter Straße 37 </v>
          </cell>
          <cell r="C114" t="str">
            <v>01277</v>
          </cell>
          <cell r="D114" t="str">
            <v>Dresden</v>
          </cell>
        </row>
        <row r="115">
          <cell r="A115" t="str">
            <v>Sporthalle Andreas-Schubert-Straße</v>
          </cell>
          <cell r="B115" t="str">
            <v xml:space="preserve">Andreas-Schubert-Straße 41 </v>
          </cell>
          <cell r="C115" t="str">
            <v>01069</v>
          </cell>
          <cell r="D115" t="str">
            <v>Dresden</v>
          </cell>
        </row>
        <row r="116">
          <cell r="A116" t="str">
            <v>Sporthalle AST 36. Oberschule</v>
          </cell>
          <cell r="B116" t="str">
            <v>Dahlienweg 19</v>
          </cell>
          <cell r="C116" t="str">
            <v>01159</v>
          </cell>
          <cell r="D116" t="str">
            <v>Dresden</v>
          </cell>
        </row>
        <row r="117">
          <cell r="A117" t="str">
            <v>Sporthalle AST BSZ für Wirtschaft "Prof. Dr.Zeigner"</v>
          </cell>
          <cell r="B117" t="str">
            <v>Bodenbacher Straße 154 a</v>
          </cell>
          <cell r="C117" t="str">
            <v>01277</v>
          </cell>
          <cell r="D117" t="str">
            <v>Dresden</v>
          </cell>
        </row>
        <row r="118">
          <cell r="A118" t="str">
            <v>Sporthalle AST des BSZ für Agrarwirtschaft und Ernährung</v>
          </cell>
          <cell r="B118" t="str">
            <v xml:space="preserve">Altroßthal 1 </v>
          </cell>
          <cell r="C118" t="str">
            <v>01169</v>
          </cell>
          <cell r="D118" t="str">
            <v>Dresden</v>
          </cell>
        </row>
        <row r="119">
          <cell r="A119" t="str">
            <v>Sporthalle AST des BSZ für Dienstleistung und Gestaltung</v>
          </cell>
          <cell r="B119" t="str">
            <v xml:space="preserve">Höckendorfer Weg 2 </v>
          </cell>
          <cell r="C119" t="str">
            <v>01189</v>
          </cell>
          <cell r="D119" t="str">
            <v>Dresden</v>
          </cell>
        </row>
        <row r="120">
          <cell r="A120" t="str">
            <v>Sporthalle August-Bebel-Straße</v>
          </cell>
          <cell r="B120" t="str">
            <v>August-Bebel-Straße 18</v>
          </cell>
          <cell r="C120" t="str">
            <v>01219</v>
          </cell>
          <cell r="D120" t="str">
            <v>Dresden</v>
          </cell>
        </row>
        <row r="121">
          <cell r="A121" t="str">
            <v>Sporthalle Bertolt-Brecht-Gymnasium</v>
          </cell>
          <cell r="B121" t="str">
            <v xml:space="preserve">Thomaestraße 60 </v>
          </cell>
          <cell r="C121" t="str">
            <v>01307</v>
          </cell>
          <cell r="D121" t="str">
            <v>Dresden</v>
          </cell>
        </row>
        <row r="122">
          <cell r="A122" t="str">
            <v>Sporthalle Berufsförderungswerk</v>
          </cell>
          <cell r="B122" t="str">
            <v xml:space="preserve">Hellerhofstraße 35 </v>
          </cell>
          <cell r="C122" t="str">
            <v>01129</v>
          </cell>
          <cell r="D122" t="str">
            <v>Dresden</v>
          </cell>
        </row>
        <row r="123">
          <cell r="A123" t="str">
            <v>Sporthalle BIP Kreativitätsschule</v>
          </cell>
          <cell r="B123" t="str">
            <v xml:space="preserve">Tiergartenstraße 18 </v>
          </cell>
          <cell r="C123" t="str">
            <v>01219</v>
          </cell>
          <cell r="D123" t="str">
            <v>Dresden</v>
          </cell>
        </row>
        <row r="124">
          <cell r="A124" t="str">
            <v>Sporthalle Boxberger Straße</v>
          </cell>
          <cell r="B124" t="str">
            <v xml:space="preserve">Boxberger Straße 1 </v>
          </cell>
          <cell r="C124" t="str">
            <v>01239</v>
          </cell>
          <cell r="D124" t="str">
            <v>Dresden</v>
          </cell>
        </row>
        <row r="125">
          <cell r="A125" t="str">
            <v>Sporthalle BSZ für Agrarwirtschaft und Ernährung</v>
          </cell>
          <cell r="B125" t="str">
            <v xml:space="preserve">Canalettostraße 8 </v>
          </cell>
          <cell r="C125" t="str">
            <v>01307</v>
          </cell>
          <cell r="D125" t="str">
            <v>Dresden</v>
          </cell>
        </row>
        <row r="126">
          <cell r="A126" t="str">
            <v>Sporthalle BSZ für Bau und Technik</v>
          </cell>
          <cell r="B126" t="str">
            <v xml:space="preserve">Güntzstraße 3 </v>
          </cell>
          <cell r="C126" t="str">
            <v>01069</v>
          </cell>
          <cell r="D126" t="str">
            <v>Dresden</v>
          </cell>
        </row>
        <row r="127">
          <cell r="A127" t="str">
            <v>Sporthalle BSZ für Dienstleistung und Gestaltung</v>
          </cell>
          <cell r="B127" t="str">
            <v xml:space="preserve">Chemnitzer Straße 83 </v>
          </cell>
          <cell r="C127" t="str">
            <v>01187</v>
          </cell>
          <cell r="D127" t="str">
            <v>Dresden</v>
          </cell>
        </row>
        <row r="128">
          <cell r="A128" t="str">
            <v>Sporthalle BSZ für Elektrotechnik</v>
          </cell>
          <cell r="B128" t="str">
            <v xml:space="preserve">Strehlener Platz 2 </v>
          </cell>
          <cell r="C128" t="str">
            <v>01219</v>
          </cell>
          <cell r="D128" t="str">
            <v>Dresden</v>
          </cell>
        </row>
        <row r="129">
          <cell r="A129" t="str">
            <v>Sporthalle BSZ für Gastgewerbe "Ernst Lößnitzer"</v>
          </cell>
          <cell r="B129" t="str">
            <v xml:space="preserve">Wachsbleichstraße 6 </v>
          </cell>
          <cell r="C129" t="str">
            <v>01067</v>
          </cell>
          <cell r="D129" t="str">
            <v>Dresden</v>
          </cell>
        </row>
        <row r="130">
          <cell r="A130" t="str">
            <v>Sporthalle BSZ für Technik "Gustav Anton Zeuner"</v>
          </cell>
          <cell r="B130" t="str">
            <v xml:space="preserve">Gerokstraße 22 </v>
          </cell>
          <cell r="C130" t="str">
            <v>01307</v>
          </cell>
          <cell r="D130" t="str">
            <v>Dresden</v>
          </cell>
        </row>
        <row r="131">
          <cell r="A131" t="str">
            <v>Sporthalle BSZ für Wirtschaft "Franz Ludwig Gehe"</v>
          </cell>
          <cell r="B131" t="str">
            <v xml:space="preserve">Berthelsdorfer Weg 2 </v>
          </cell>
          <cell r="C131" t="str">
            <v>01279</v>
          </cell>
          <cell r="D131" t="str">
            <v>Dresden</v>
          </cell>
        </row>
        <row r="132">
          <cell r="A132" t="str">
            <v>Sporthalle BSZ für Wirtschaft "Prof. Dr.Zeigner"</v>
          </cell>
          <cell r="B132" t="str">
            <v xml:space="preserve">Melanchthonstraße 9 </v>
          </cell>
          <cell r="C132" t="str">
            <v>01099</v>
          </cell>
          <cell r="D132" t="str">
            <v>Dresden</v>
          </cell>
        </row>
        <row r="133">
          <cell r="A133" t="str">
            <v>Sporthalle BSZ Gesundheit und Sozialwesen</v>
          </cell>
          <cell r="B133" t="str">
            <v>Döbelner Straße 6 a</v>
          </cell>
          <cell r="C133" t="str">
            <v>01129</v>
          </cell>
          <cell r="D133" t="str">
            <v>Dresden</v>
          </cell>
        </row>
        <row r="134">
          <cell r="A134" t="str">
            <v xml:space="preserve">Sporthalle Christliche Schule Dresden </v>
          </cell>
          <cell r="B134" t="str">
            <v xml:space="preserve">Rathener Straße 78 </v>
          </cell>
          <cell r="C134" t="str">
            <v>01259</v>
          </cell>
          <cell r="D134" t="str">
            <v>Dresden</v>
          </cell>
        </row>
        <row r="135">
          <cell r="A135" t="str">
            <v>Sporthalle Dinglingerschule</v>
          </cell>
          <cell r="B135" t="str">
            <v xml:space="preserve">Dinglingerstraße 4 </v>
          </cell>
          <cell r="C135" t="str">
            <v>01307</v>
          </cell>
          <cell r="D135" t="str">
            <v>Dresden</v>
          </cell>
        </row>
        <row r="136">
          <cell r="A136" t="str">
            <v>Sporthalle Dresdner Sportclub 1898 e.V.</v>
          </cell>
          <cell r="B136" t="str">
            <v xml:space="preserve">Magdeburger Straße 12 </v>
          </cell>
          <cell r="C136" t="str">
            <v>01067</v>
          </cell>
          <cell r="D136" t="str">
            <v>Dresden</v>
          </cell>
        </row>
        <row r="137">
          <cell r="A137" t="str">
            <v>Sporthalle ehem. 141. Mittelschule</v>
          </cell>
          <cell r="B137" t="str">
            <v xml:space="preserve">Ginsterstraße 1 </v>
          </cell>
          <cell r="C137" t="str">
            <v>01169</v>
          </cell>
          <cell r="D137" t="str">
            <v>Dresden</v>
          </cell>
        </row>
        <row r="138">
          <cell r="A138" t="str">
            <v>Sporthalle ehem. 72. Oberschule</v>
          </cell>
          <cell r="B138" t="str">
            <v xml:space="preserve">Kleinnaundorfer Straße 6 </v>
          </cell>
          <cell r="C138" t="str">
            <v>01189</v>
          </cell>
          <cell r="D138" t="str">
            <v>Dresden</v>
          </cell>
        </row>
        <row r="139">
          <cell r="A139" t="str">
            <v>Sporthalle ehem. 79. Mittelschule</v>
          </cell>
          <cell r="B139" t="str">
            <v xml:space="preserve">Urnenstraße 22 </v>
          </cell>
          <cell r="C139" t="str">
            <v>01257</v>
          </cell>
          <cell r="D139" t="str">
            <v>Dresden</v>
          </cell>
        </row>
        <row r="140">
          <cell r="A140" t="str">
            <v>Sporthalle ehem. 86. Mittelschule</v>
          </cell>
          <cell r="B140" t="str">
            <v xml:space="preserve">Alexander-Herzen-Straße 64 </v>
          </cell>
          <cell r="C140" t="str">
            <v>01109</v>
          </cell>
          <cell r="D140" t="str">
            <v>Dresden</v>
          </cell>
        </row>
        <row r="141">
          <cell r="A141" t="str">
            <v>Sporthalle ehem. 87. Grundschule</v>
          </cell>
          <cell r="B141" t="str">
            <v xml:space="preserve">Plantagenweg 3 </v>
          </cell>
          <cell r="C141" t="str">
            <v>01326</v>
          </cell>
          <cell r="D141" t="str">
            <v>Dresden</v>
          </cell>
        </row>
        <row r="142">
          <cell r="A142" t="str">
            <v>Sporthalle ehem. Grundschule Schullwitz</v>
          </cell>
          <cell r="B142" t="str">
            <v xml:space="preserve">Bühlauer Straße 25 </v>
          </cell>
          <cell r="C142" t="str">
            <v>01328</v>
          </cell>
          <cell r="D142" t="str">
            <v>Dresden</v>
          </cell>
        </row>
        <row r="143">
          <cell r="A143" t="str">
            <v>Sporthalle ehem. Schule zur Lernförderung</v>
          </cell>
          <cell r="B143" t="str">
            <v xml:space="preserve">Luboldtstraße 15 </v>
          </cell>
          <cell r="C143" t="str">
            <v>01324</v>
          </cell>
          <cell r="D143" t="str">
            <v>Dresden</v>
          </cell>
        </row>
        <row r="144">
          <cell r="A144" t="str">
            <v>Sporthalle Emerich-Ambros-Ufer</v>
          </cell>
          <cell r="B144" t="str">
            <v xml:space="preserve">Emerich-Ambros-Ufer 74 </v>
          </cell>
          <cell r="C144" t="str">
            <v>01159</v>
          </cell>
          <cell r="D144" t="str">
            <v>Dresden</v>
          </cell>
        </row>
        <row r="145">
          <cell r="A145" t="str">
            <v>Sporthalle Förderzentrum "Am Leutewitzer Park"</v>
          </cell>
          <cell r="B145" t="str">
            <v xml:space="preserve">Gottfried-Keller-Straße 40 </v>
          </cell>
          <cell r="C145" t="str">
            <v>01157</v>
          </cell>
          <cell r="D145" t="str">
            <v>Dresden</v>
          </cell>
        </row>
        <row r="146">
          <cell r="A146" t="str">
            <v>Sporthalle Förderzentrum für Körperbehinderte/Sprache</v>
          </cell>
          <cell r="B146" t="str">
            <v xml:space="preserve">Fischhausstraße 12 </v>
          </cell>
          <cell r="C146" t="str">
            <v>01099</v>
          </cell>
          <cell r="D146" t="str">
            <v>Dresden</v>
          </cell>
        </row>
        <row r="147">
          <cell r="A147" t="str">
            <v>Sporthalle Forsythienstraße (ehem. 142.GS)</v>
          </cell>
          <cell r="B147" t="str">
            <v xml:space="preserve">Forsythienstraße 24 </v>
          </cell>
          <cell r="C147" t="str">
            <v>01169</v>
          </cell>
          <cell r="D147" t="str">
            <v>Dresden</v>
          </cell>
        </row>
        <row r="148">
          <cell r="A148" t="str">
            <v>Sporthalle Freie Evangelische Schule Dresden</v>
          </cell>
          <cell r="B148" t="str">
            <v xml:space="preserve">Hausdorfer Straße 4 </v>
          </cell>
          <cell r="C148" t="str">
            <v>01277</v>
          </cell>
          <cell r="D148" t="str">
            <v>Dresden</v>
          </cell>
        </row>
        <row r="149">
          <cell r="A149" t="str">
            <v xml:space="preserve">Sporthalle Gerhard Grafe </v>
          </cell>
          <cell r="B149" t="str">
            <v>Weixdorfer Rathausplatz 2 a</v>
          </cell>
          <cell r="C149" t="str">
            <v>01108</v>
          </cell>
          <cell r="D149" t="str">
            <v>Dresden</v>
          </cell>
        </row>
        <row r="150">
          <cell r="A150" t="str">
            <v>Sporthalle Ginsterstraße (ehem. 140. GS)</v>
          </cell>
          <cell r="B150" t="str">
            <v xml:space="preserve">Ginsterstraße 3 </v>
          </cell>
          <cell r="C150" t="str">
            <v>01169</v>
          </cell>
          <cell r="D150" t="str">
            <v>Dresden</v>
          </cell>
        </row>
        <row r="151">
          <cell r="A151" t="str">
            <v>Sporthalle Grundschule Cossebaude</v>
          </cell>
          <cell r="B151" t="str">
            <v xml:space="preserve">Bahnhofstraße 5 </v>
          </cell>
          <cell r="C151" t="str">
            <v>01156</v>
          </cell>
          <cell r="D151" t="str">
            <v>Dresden</v>
          </cell>
        </row>
        <row r="152">
          <cell r="A152" t="str">
            <v>Sporthalle Grundschule Naußlitz</v>
          </cell>
          <cell r="B152" t="str">
            <v xml:space="preserve">Saalhausener Straße 61 </v>
          </cell>
          <cell r="C152" t="str">
            <v>01159</v>
          </cell>
          <cell r="D152" t="str">
            <v>Dresden</v>
          </cell>
        </row>
        <row r="153">
          <cell r="A153" t="str">
            <v>Sporthalle Grundschule Schönfeld</v>
          </cell>
          <cell r="B153" t="str">
            <v>Borsbergstraße 12 a</v>
          </cell>
          <cell r="C153" t="str">
            <v>01328</v>
          </cell>
          <cell r="D153" t="str">
            <v>Dresden</v>
          </cell>
        </row>
        <row r="154">
          <cell r="A154" t="str">
            <v>Sporthalle Gymnasium Bühlau</v>
          </cell>
          <cell r="B154" t="str">
            <v xml:space="preserve">Quohrener Straße 12 </v>
          </cell>
          <cell r="C154" t="str">
            <v>01324</v>
          </cell>
          <cell r="D154" t="str">
            <v>Dresden</v>
          </cell>
        </row>
        <row r="155">
          <cell r="A155" t="str">
            <v>Sporthalle Gymnasium Bürgerwiese</v>
          </cell>
          <cell r="B155" t="str">
            <v xml:space="preserve">Parkstraße 4 </v>
          </cell>
          <cell r="C155" t="str">
            <v>01069</v>
          </cell>
          <cell r="D155" t="str">
            <v>Dresden</v>
          </cell>
        </row>
        <row r="156">
          <cell r="A156" t="str">
            <v>Sporthalle Gymnasium Cotta</v>
          </cell>
          <cell r="B156" t="str">
            <v xml:space="preserve">Cossebauder Straße 35 </v>
          </cell>
          <cell r="C156" t="str">
            <v>01157</v>
          </cell>
          <cell r="D156" t="str">
            <v>Dresden</v>
          </cell>
        </row>
        <row r="157">
          <cell r="A157" t="str">
            <v>Sporthalle Gymnasium Dreikönigschule</v>
          </cell>
          <cell r="B157" t="str">
            <v xml:space="preserve">Alaunstraße 32 </v>
          </cell>
          <cell r="C157" t="str">
            <v>01099</v>
          </cell>
          <cell r="D157" t="str">
            <v>Dresden</v>
          </cell>
        </row>
        <row r="158">
          <cell r="A158" t="str">
            <v>Sporthalle Gymnasium Klotzsche</v>
          </cell>
          <cell r="B158" t="str">
            <v xml:space="preserve">Karl-Marx-Straße 44 </v>
          </cell>
          <cell r="C158" t="str">
            <v>01109</v>
          </cell>
          <cell r="D158" t="str">
            <v>Dresden</v>
          </cell>
        </row>
        <row r="159">
          <cell r="A159" t="str">
            <v>Sporthalle Gymnasium Pieschen und 145. Oberschule</v>
          </cell>
          <cell r="B159" t="str">
            <v xml:space="preserve">Gehestraße 10 </v>
          </cell>
          <cell r="C159" t="str">
            <v>01127</v>
          </cell>
          <cell r="D159" t="str">
            <v>Dresden</v>
          </cell>
        </row>
        <row r="160">
          <cell r="A160" t="str">
            <v>Sporthalle Gymnasium Tolkewitz</v>
          </cell>
          <cell r="B160" t="str">
            <v xml:space="preserve">Kipsdorfer Straße 160 </v>
          </cell>
          <cell r="C160" t="str">
            <v>01279</v>
          </cell>
          <cell r="D160" t="str">
            <v>Dresden</v>
          </cell>
        </row>
        <row r="161">
          <cell r="A161" t="str">
            <v>Sporthalle Hans-Erlwein-Gymnasium</v>
          </cell>
          <cell r="B161" t="str">
            <v xml:space="preserve">Hepkestraße 63 </v>
          </cell>
          <cell r="C161" t="str">
            <v>01277</v>
          </cell>
          <cell r="D161" t="str">
            <v>Dresden</v>
          </cell>
        </row>
        <row r="162">
          <cell r="A162" t="str">
            <v>Sporthalle HOGA</v>
          </cell>
          <cell r="B162" t="str">
            <v xml:space="preserve">Zamenhofstraße 61 </v>
          </cell>
          <cell r="C162" t="str">
            <v>01257</v>
          </cell>
          <cell r="D162" t="str">
            <v>Dresden</v>
          </cell>
        </row>
        <row r="163">
          <cell r="A163" t="str">
            <v>Sporthalle Internationale Schule</v>
          </cell>
          <cell r="B163" t="str">
            <v xml:space="preserve">Annenstraße 9 </v>
          </cell>
          <cell r="C163" t="str">
            <v>01067</v>
          </cell>
          <cell r="D163" t="str">
            <v>Dresden</v>
          </cell>
        </row>
        <row r="164">
          <cell r="A164" t="str">
            <v>Sporthalle Julius-Ambrosius-Hülße-Gymnasium</v>
          </cell>
          <cell r="B164" t="str">
            <v xml:space="preserve">Hülßestraße 16 </v>
          </cell>
          <cell r="C164" t="str">
            <v>01237</v>
          </cell>
          <cell r="D164" t="str">
            <v>Dresden</v>
          </cell>
        </row>
        <row r="165">
          <cell r="A165" t="str">
            <v>Sporthalle Karl-Liebknecht-Straße</v>
          </cell>
          <cell r="B165" t="str">
            <v xml:space="preserve">Karl-Liebknecht-Straße 53 </v>
          </cell>
          <cell r="C165" t="str">
            <v>01109</v>
          </cell>
          <cell r="D165" t="str">
            <v>Dresden</v>
          </cell>
        </row>
        <row r="166">
          <cell r="A166" t="str">
            <v>Sporthalle Klotzsche</v>
          </cell>
          <cell r="B166" t="str">
            <v xml:space="preserve">Zum Windkanal 14 </v>
          </cell>
          <cell r="C166" t="str">
            <v>01109</v>
          </cell>
          <cell r="D166" t="str">
            <v>Dresden</v>
          </cell>
        </row>
        <row r="167">
          <cell r="A167" t="str">
            <v>Sporthalle Kreuzgymnasium Dresden</v>
          </cell>
          <cell r="B167" t="str">
            <v xml:space="preserve">Dornblüthstraße 4 </v>
          </cell>
          <cell r="C167" t="str">
            <v>01277</v>
          </cell>
          <cell r="D167" t="str">
            <v>Dresden</v>
          </cell>
        </row>
        <row r="168">
          <cell r="A168" t="str">
            <v>Sporthalle Laborschule</v>
          </cell>
          <cell r="B168" t="str">
            <v xml:space="preserve">Espenstraße 3 </v>
          </cell>
          <cell r="C168" t="str">
            <v>01169</v>
          </cell>
          <cell r="D168" t="str">
            <v>Dresden</v>
          </cell>
        </row>
        <row r="169">
          <cell r="A169" t="str">
            <v>Sporthalle Landessportbund Sachsen</v>
          </cell>
          <cell r="B169" t="str">
            <v>Marienallee 14 b</v>
          </cell>
          <cell r="C169" t="str">
            <v>01099</v>
          </cell>
          <cell r="D169" t="str">
            <v>Dresden</v>
          </cell>
        </row>
        <row r="170">
          <cell r="A170" t="str">
            <v>Sporthalle Langebrück</v>
          </cell>
          <cell r="B170" t="str">
            <v>Dresdner Straße 36 a</v>
          </cell>
          <cell r="C170" t="str">
            <v>01465</v>
          </cell>
          <cell r="D170" t="str">
            <v>Dresden</v>
          </cell>
        </row>
        <row r="171">
          <cell r="A171" t="str">
            <v>Sporthalle Lessingstraße</v>
          </cell>
          <cell r="B171" t="str">
            <v xml:space="preserve">Lessingstraße 10 </v>
          </cell>
          <cell r="C171" t="str">
            <v>01099</v>
          </cell>
          <cell r="D171" t="str">
            <v>Dresden</v>
          </cell>
        </row>
        <row r="172">
          <cell r="A172" t="str">
            <v>Sporthalle Leutewitzer Ring</v>
          </cell>
          <cell r="B172" t="str">
            <v xml:space="preserve">Leutewitzer Ring 141 </v>
          </cell>
          <cell r="C172" t="str">
            <v>01169</v>
          </cell>
          <cell r="D172" t="str">
            <v>Dresden</v>
          </cell>
        </row>
        <row r="173">
          <cell r="A173" t="str">
            <v>Sporthalle Marie-Curie-Gymnasium</v>
          </cell>
          <cell r="B173" t="str">
            <v xml:space="preserve">Zirkusstraße 7 </v>
          </cell>
          <cell r="C173" t="str">
            <v>01069</v>
          </cell>
          <cell r="D173" t="str">
            <v>Dresden</v>
          </cell>
        </row>
        <row r="174">
          <cell r="A174" t="str">
            <v>Sporthalle Martin-Andersen-Nexö-Gymnasium</v>
          </cell>
          <cell r="B174" t="str">
            <v xml:space="preserve">Haydnstraße 49 </v>
          </cell>
          <cell r="C174" t="str">
            <v>01309</v>
          </cell>
          <cell r="D174" t="str">
            <v>Dresden</v>
          </cell>
        </row>
        <row r="175">
          <cell r="A175" t="str">
            <v>Sporthalle Montessorischule</v>
          </cell>
          <cell r="B175" t="str">
            <v xml:space="preserve">Glashütter Straße 10 </v>
          </cell>
          <cell r="C175" t="str">
            <v>01309</v>
          </cell>
          <cell r="D175" t="str">
            <v>Dresden</v>
          </cell>
        </row>
        <row r="176">
          <cell r="A176" t="str">
            <v>Sporthalle Nöthnitzer Straße</v>
          </cell>
          <cell r="B176" t="str">
            <v>Nöthnitzer Straße 60 a</v>
          </cell>
          <cell r="C176" t="str">
            <v>01187</v>
          </cell>
          <cell r="D176" t="str">
            <v>Dresden</v>
          </cell>
        </row>
        <row r="177">
          <cell r="A177" t="str">
            <v>Sporthalle Oberschule Cossebaude</v>
          </cell>
          <cell r="B177" t="str">
            <v xml:space="preserve">Erna-Berger-Straße 1 </v>
          </cell>
          <cell r="C177" t="str">
            <v>01156</v>
          </cell>
          <cell r="D177" t="str">
            <v>Dresden</v>
          </cell>
        </row>
        <row r="178">
          <cell r="A178" t="str">
            <v>Sporthalle Oberschule Pieschen</v>
          </cell>
          <cell r="B178" t="str">
            <v xml:space="preserve">Robert-Matzke-Straße 14 </v>
          </cell>
          <cell r="C178" t="str">
            <v>01127</v>
          </cell>
          <cell r="D178" t="str">
            <v>Dresden</v>
          </cell>
        </row>
        <row r="179">
          <cell r="A179" t="str">
            <v>Sporthalle Oberschule Weißig</v>
          </cell>
          <cell r="B179" t="str">
            <v xml:space="preserve">Gönnsdorfer Weg 1 </v>
          </cell>
          <cell r="C179" t="str">
            <v>01328</v>
          </cell>
          <cell r="D179" t="str">
            <v>Dresden</v>
          </cell>
        </row>
        <row r="180">
          <cell r="A180" t="str">
            <v>Sporthalle Oberschule Weixdorf</v>
          </cell>
          <cell r="B180" t="str">
            <v xml:space="preserve">Alte Dresdner Straße 22 </v>
          </cell>
          <cell r="C180" t="str">
            <v>01108</v>
          </cell>
          <cell r="D180" t="str">
            <v>Dresden</v>
          </cell>
        </row>
        <row r="181">
          <cell r="A181" t="str">
            <v>Sporthalle Oskar-Röder-Straße</v>
          </cell>
          <cell r="B181" t="str">
            <v>Oskar-Röder-Straße 4 a</v>
          </cell>
          <cell r="C181" t="str">
            <v>01237</v>
          </cell>
          <cell r="D181" t="str">
            <v>Dresden</v>
          </cell>
        </row>
        <row r="182">
          <cell r="A182" t="str">
            <v>Sporthalle Pestalozziplatz</v>
          </cell>
          <cell r="B182" t="str">
            <v xml:space="preserve">Pestalozziplatz 20 </v>
          </cell>
          <cell r="C182" t="str">
            <v>01127</v>
          </cell>
          <cell r="D182" t="str">
            <v>Dresden</v>
          </cell>
        </row>
        <row r="183">
          <cell r="A183" t="str">
            <v>Sporthalle Romain-Rolland-Gymnasium</v>
          </cell>
          <cell r="B183" t="str">
            <v xml:space="preserve">Weintraubenstraße 3 </v>
          </cell>
          <cell r="C183" t="str">
            <v>01099</v>
          </cell>
          <cell r="D183" t="str">
            <v>Dresden</v>
          </cell>
        </row>
        <row r="184">
          <cell r="A184" t="str">
            <v>Sporthalle Schule für Erziehungshilfe</v>
          </cell>
          <cell r="B184" t="str">
            <v xml:space="preserve">Karl-Laux-Straße 5 </v>
          </cell>
          <cell r="C184" t="str">
            <v>01219</v>
          </cell>
          <cell r="D184" t="str">
            <v>Dresden</v>
          </cell>
        </row>
        <row r="185">
          <cell r="A185" t="str">
            <v>Sporthalle Schule für Erziehungshilfe "Erich Kästner"</v>
          </cell>
          <cell r="B185" t="str">
            <v xml:space="preserve">Zinzendorfstraße 4 </v>
          </cell>
          <cell r="C185" t="str">
            <v>01069</v>
          </cell>
          <cell r="D185" t="str">
            <v>Dresden</v>
          </cell>
        </row>
        <row r="186">
          <cell r="A186" t="str">
            <v>Sporthalle Schule für geistig Behinderte "Astrid Lindgren"</v>
          </cell>
          <cell r="B186" t="str">
            <v xml:space="preserve">Lise-Meitner-Straße 22 </v>
          </cell>
          <cell r="C186" t="str">
            <v>01169</v>
          </cell>
          <cell r="D186" t="str">
            <v>Dresden</v>
          </cell>
        </row>
        <row r="187">
          <cell r="A187" t="str">
            <v>Sporthalle Schule zur Lernförderung "A.S.Makarenko"</v>
          </cell>
          <cell r="B187" t="str">
            <v xml:space="preserve">Leisniger Straße 76 </v>
          </cell>
          <cell r="C187" t="str">
            <v>01127</v>
          </cell>
          <cell r="D187" t="str">
            <v>Dresden</v>
          </cell>
        </row>
        <row r="188">
          <cell r="A188" t="str">
            <v>Sporthalle Schule zur Lernförderung "Albert Schweitzer"</v>
          </cell>
          <cell r="B188" t="str">
            <v xml:space="preserve">Georg-Palitzsch-Straße 40 </v>
          </cell>
          <cell r="C188" t="str">
            <v>01239</v>
          </cell>
          <cell r="D188" t="str">
            <v>Dresden</v>
          </cell>
        </row>
        <row r="189">
          <cell r="A189" t="str">
            <v>Sporthalle Schule zur Lernförderung "Am Landgraben"</v>
          </cell>
          <cell r="B189" t="str">
            <v xml:space="preserve">Pirnaer Landstraße 55 </v>
          </cell>
          <cell r="C189" t="str">
            <v>01237</v>
          </cell>
          <cell r="D189" t="str">
            <v>Dresden</v>
          </cell>
        </row>
        <row r="190">
          <cell r="A190" t="str">
            <v>Sporthalle Sportschulzentrum</v>
          </cell>
          <cell r="B190" t="str">
            <v>Messering 2 a</v>
          </cell>
          <cell r="C190" t="str">
            <v>01067</v>
          </cell>
          <cell r="D190" t="str">
            <v>Dresden</v>
          </cell>
        </row>
        <row r="191">
          <cell r="A191" t="str">
            <v>Sporthalle St. Benno-Gymnasium</v>
          </cell>
          <cell r="B191" t="str">
            <v xml:space="preserve">Pillnitzer Straße 39 </v>
          </cell>
          <cell r="C191" t="str">
            <v>01069</v>
          </cell>
          <cell r="D191" t="str">
            <v>Dresden</v>
          </cell>
        </row>
        <row r="192">
          <cell r="A192" t="str">
            <v>Sporthalle STO Erlweinstraße 6a</v>
          </cell>
          <cell r="B192" t="str">
            <v>Erlweinstraße 6 a</v>
          </cell>
          <cell r="C192" t="str">
            <v>01069</v>
          </cell>
          <cell r="D192" t="str">
            <v>Dresden</v>
          </cell>
        </row>
        <row r="193">
          <cell r="A193" t="str">
            <v>Sporthalle Terrassenufer (ehem. 18. GS)</v>
          </cell>
          <cell r="B193" t="str">
            <v xml:space="preserve">Terrassenufer 15 </v>
          </cell>
          <cell r="C193" t="str">
            <v>01069</v>
          </cell>
          <cell r="D193" t="str">
            <v>Dresden</v>
          </cell>
        </row>
        <row r="194">
          <cell r="A194" t="str">
            <v>Sporthalle Teutoburgstraße (ehem. 20.GS)</v>
          </cell>
          <cell r="B194" t="str">
            <v xml:space="preserve">Teutoburgstraße 15 </v>
          </cell>
          <cell r="C194" t="str">
            <v>01309</v>
          </cell>
          <cell r="D194" t="str">
            <v>Dresden</v>
          </cell>
        </row>
        <row r="195">
          <cell r="A195" t="str">
            <v>Sporthalle Thäterstraße (ehem. 42.GS)</v>
          </cell>
          <cell r="B195" t="str">
            <v xml:space="preserve">Mengsstraße 19 </v>
          </cell>
          <cell r="C195" t="str">
            <v>01139</v>
          </cell>
          <cell r="D195" t="str">
            <v>Dresden</v>
          </cell>
        </row>
        <row r="196">
          <cell r="A196" t="str">
            <v>Sporthalle Universitätsklinikum, Haus 25</v>
          </cell>
          <cell r="B196" t="str">
            <v xml:space="preserve">Fetscherstraße 74 </v>
          </cell>
          <cell r="C196" t="str">
            <v>01307</v>
          </cell>
          <cell r="D196" t="str">
            <v>Dresden</v>
          </cell>
        </row>
        <row r="197">
          <cell r="A197" t="str">
            <v>Sporthalle Universitätsschule</v>
          </cell>
          <cell r="B197" t="str">
            <v>Cämmerswalder Str. 41</v>
          </cell>
          <cell r="C197" t="str">
            <v>01189</v>
          </cell>
          <cell r="D197" t="str">
            <v>Dresden</v>
          </cell>
        </row>
        <row r="198">
          <cell r="A198" t="str">
            <v>Sporthalle Vitzthum-Gymnasium</v>
          </cell>
          <cell r="B198" t="str">
            <v xml:space="preserve">Paradiesstraße 35 </v>
          </cell>
          <cell r="C198" t="str">
            <v>01217</v>
          </cell>
          <cell r="D198" t="str">
            <v>Dresden</v>
          </cell>
        </row>
        <row r="199">
          <cell r="A199" t="str">
            <v>Sporthalle Walddorfschule</v>
          </cell>
          <cell r="B199" t="str">
            <v>Marienallee 5</v>
          </cell>
          <cell r="C199" t="str">
            <v>01099</v>
          </cell>
          <cell r="D199" t="str">
            <v>Dresden</v>
          </cell>
        </row>
        <row r="200">
          <cell r="A200" t="str">
            <v>Sporthalle Weberplatz</v>
          </cell>
          <cell r="B200" t="str">
            <v xml:space="preserve">Weberplatz 5 </v>
          </cell>
          <cell r="C200" t="str">
            <v>01217</v>
          </cell>
          <cell r="D200" t="str">
            <v>Dresden</v>
          </cell>
        </row>
        <row r="201">
          <cell r="A201" t="str">
            <v>Sportkomplex Jägerpark</v>
          </cell>
          <cell r="B201" t="str">
            <v xml:space="preserve">Jägerpark 12 </v>
          </cell>
          <cell r="C201" t="str">
            <v>01099</v>
          </cell>
          <cell r="D201" t="str">
            <v>Dresden</v>
          </cell>
        </row>
        <row r="202">
          <cell r="A202" t="str">
            <v>Sportpark Ostra</v>
          </cell>
          <cell r="B202" t="str">
            <v xml:space="preserve">Magdeburger Straße 10 </v>
          </cell>
          <cell r="C202" t="str">
            <v>01067</v>
          </cell>
          <cell r="D202" t="str">
            <v>Dresden</v>
          </cell>
        </row>
        <row r="203">
          <cell r="A203" t="str">
            <v>Sportplatz  129. Grundschule</v>
          </cell>
          <cell r="B203" t="str">
            <v xml:space="preserve">Otto-Dix-Ring 57 </v>
          </cell>
          <cell r="C203" t="str">
            <v>01219</v>
          </cell>
          <cell r="D203" t="str">
            <v>Dresden</v>
          </cell>
        </row>
        <row r="204">
          <cell r="A204" t="str">
            <v>Sportplatz "Am Dölzschgaben"</v>
          </cell>
          <cell r="B204" t="str">
            <v xml:space="preserve">Am Dölzschgraben 7 </v>
          </cell>
          <cell r="C204" t="str">
            <v>01187</v>
          </cell>
          <cell r="D204" t="str">
            <v>Dresden</v>
          </cell>
        </row>
        <row r="205">
          <cell r="A205" t="str">
            <v>Sportplatz "Am Leutewitzer Park"</v>
          </cell>
          <cell r="B205" t="str">
            <v>Steinbacher Straße 56 a</v>
          </cell>
          <cell r="C205" t="str">
            <v>01157</v>
          </cell>
          <cell r="D205" t="str">
            <v>Dresden</v>
          </cell>
        </row>
        <row r="206">
          <cell r="A206" t="str">
            <v>Sportplatz 101. Oberschule</v>
          </cell>
          <cell r="B206" t="str">
            <v xml:space="preserve">Pfotenhauerstraße 42 </v>
          </cell>
          <cell r="C206" t="str">
            <v>01307</v>
          </cell>
          <cell r="D206" t="str">
            <v>Dresden</v>
          </cell>
        </row>
        <row r="207">
          <cell r="A207" t="str">
            <v>Sportplatz 107. Oberschule</v>
          </cell>
          <cell r="B207" t="str">
            <v xml:space="preserve">Hepkestraße 28 </v>
          </cell>
          <cell r="C207" t="str">
            <v>01309</v>
          </cell>
          <cell r="D207" t="str">
            <v>Dresden</v>
          </cell>
        </row>
        <row r="208">
          <cell r="A208" t="str">
            <v>Sportplatz 113. Grundschule</v>
          </cell>
          <cell r="B208" t="str">
            <v xml:space="preserve">Georg-Nerlich-Straße 1 </v>
          </cell>
          <cell r="C208" t="str">
            <v>01307</v>
          </cell>
          <cell r="D208" t="str">
            <v>Dresden</v>
          </cell>
        </row>
        <row r="209">
          <cell r="A209" t="str">
            <v>Sportplatz 120. Grundschule</v>
          </cell>
          <cell r="B209" t="str">
            <v xml:space="preserve">Trattendorfer Straße 1 </v>
          </cell>
          <cell r="C209" t="str">
            <v>01239</v>
          </cell>
          <cell r="D209" t="str">
            <v>Dresden</v>
          </cell>
        </row>
        <row r="210">
          <cell r="A210" t="str">
            <v>Sportplatz 121. Oberschule</v>
          </cell>
          <cell r="B210" t="str">
            <v xml:space="preserve">Gamigstraße 28 </v>
          </cell>
          <cell r="C210" t="str">
            <v>01239</v>
          </cell>
          <cell r="D210" t="str">
            <v>Dresden</v>
          </cell>
        </row>
        <row r="211">
          <cell r="A211" t="str">
            <v>Sportplatz 135. Grundschule</v>
          </cell>
          <cell r="B211" t="str">
            <v xml:space="preserve">Amalie-Dietrich-Platz 10 </v>
          </cell>
          <cell r="C211" t="str">
            <v>01169</v>
          </cell>
          <cell r="D211" t="str">
            <v>Dresden</v>
          </cell>
        </row>
        <row r="212">
          <cell r="A212" t="str">
            <v>Sportplatz 15. Grundschule</v>
          </cell>
          <cell r="B212" t="str">
            <v xml:space="preserve">Seifhennersdorfer Straße 10 </v>
          </cell>
          <cell r="C212" t="str">
            <v>01099</v>
          </cell>
          <cell r="D212" t="str">
            <v>Dresden</v>
          </cell>
        </row>
        <row r="213">
          <cell r="A213" t="str">
            <v>Sportplatz 19. Grundschule</v>
          </cell>
          <cell r="B213" t="str">
            <v xml:space="preserve">Am Jägerpark 5 </v>
          </cell>
          <cell r="C213" t="str">
            <v>01099</v>
          </cell>
          <cell r="D213" t="str">
            <v>Dresden</v>
          </cell>
        </row>
        <row r="214">
          <cell r="A214" t="str">
            <v>Sportplatz 30. Grundschule</v>
          </cell>
          <cell r="B214" t="str">
            <v xml:space="preserve">Hechtstraße 55 </v>
          </cell>
          <cell r="C214" t="str">
            <v>01097</v>
          </cell>
          <cell r="D214" t="str">
            <v>Dresden</v>
          </cell>
        </row>
        <row r="215">
          <cell r="A215" t="str">
            <v>Sportplatz 46. Oberschule</v>
          </cell>
          <cell r="B215" t="str">
            <v xml:space="preserve">Leubnitzer Straße 14 </v>
          </cell>
          <cell r="C215" t="str">
            <v>01069</v>
          </cell>
          <cell r="D215" t="str">
            <v>Dresden</v>
          </cell>
        </row>
        <row r="216">
          <cell r="A216" t="str">
            <v>Sportplatz 62. Oberschule</v>
          </cell>
          <cell r="B216" t="str">
            <v xml:space="preserve">Fidelio-F.-Finke-Straße 15 </v>
          </cell>
          <cell r="C216" t="str">
            <v>01326</v>
          </cell>
          <cell r="D216" t="str">
            <v>Dresden</v>
          </cell>
        </row>
        <row r="217">
          <cell r="A217" t="str">
            <v>Sportplatz 63. Grundschule</v>
          </cell>
          <cell r="B217" t="str">
            <v xml:space="preserve">Wägnerstraße 24 </v>
          </cell>
          <cell r="C217" t="str">
            <v>01309</v>
          </cell>
          <cell r="D217" t="str">
            <v>Dresden</v>
          </cell>
        </row>
        <row r="218">
          <cell r="A218" t="str">
            <v>Sportplatz 66. Oberschule</v>
          </cell>
          <cell r="B218" t="str">
            <v xml:space="preserve">Dieselstraße 55 </v>
          </cell>
          <cell r="C218" t="str">
            <v>01257</v>
          </cell>
          <cell r="D218" t="str">
            <v>Dresden</v>
          </cell>
        </row>
        <row r="219">
          <cell r="A219" t="str">
            <v>Sportplatz 77. Grundschule</v>
          </cell>
          <cell r="B219" t="str">
            <v xml:space="preserve">Am Urnenfeld 27 </v>
          </cell>
          <cell r="C219" t="str">
            <v>01157</v>
          </cell>
          <cell r="D219" t="str">
            <v>Dresden</v>
          </cell>
        </row>
        <row r="220">
          <cell r="A220" t="str">
            <v>Sportplatz 81. Grundschule</v>
          </cell>
          <cell r="B220" t="str">
            <v xml:space="preserve">Robert-Weber-Straße 5 </v>
          </cell>
          <cell r="C220" t="str">
            <v>01187</v>
          </cell>
          <cell r="D220" t="str">
            <v>Dresden</v>
          </cell>
        </row>
        <row r="221">
          <cell r="A221" t="str">
            <v>Sportplatz 9. Oberschule</v>
          </cell>
          <cell r="B221" t="str">
            <v xml:space="preserve">Lommatzscher Straße 121 </v>
          </cell>
          <cell r="C221" t="str">
            <v>01139</v>
          </cell>
          <cell r="D221" t="str">
            <v>Dresden</v>
          </cell>
        </row>
        <row r="222">
          <cell r="A222" t="str">
            <v>Sportplatz Aachener Straße</v>
          </cell>
          <cell r="B222" t="str">
            <v>Aachener Straße 19 a</v>
          </cell>
          <cell r="C222" t="str">
            <v>01129</v>
          </cell>
          <cell r="D222" t="str">
            <v>Dresden</v>
          </cell>
        </row>
        <row r="223">
          <cell r="A223" t="str">
            <v>Sportplatz am Gemeindezentrum Gompitz</v>
          </cell>
          <cell r="B223" t="str">
            <v>Altnossener Straße 46 a</v>
          </cell>
          <cell r="C223" t="str">
            <v>01156</v>
          </cell>
          <cell r="D223" t="str">
            <v>Dresden</v>
          </cell>
        </row>
        <row r="224">
          <cell r="A224" t="str">
            <v>Sportplatz Bärensteiner Straße</v>
          </cell>
          <cell r="B224" t="str">
            <v xml:space="preserve">Bärensteiner Straße 33 </v>
          </cell>
          <cell r="C224" t="str">
            <v>01277</v>
          </cell>
          <cell r="D224" t="str">
            <v>Dresden</v>
          </cell>
        </row>
        <row r="225">
          <cell r="A225" t="str">
            <v>Sportplatz Bärnsdorfer Straße</v>
          </cell>
          <cell r="B225" t="str">
            <v xml:space="preserve">Bärnsdorfer Straße 2 </v>
          </cell>
          <cell r="C225" t="str">
            <v>01097</v>
          </cell>
          <cell r="D225" t="str">
            <v>Dresden</v>
          </cell>
        </row>
        <row r="226">
          <cell r="A226" t="str">
            <v>Sportplatz Bertolt-Brecht-Gymnasium</v>
          </cell>
          <cell r="B226" t="str">
            <v>Thomaestraße</v>
          </cell>
          <cell r="C226" t="str">
            <v>01307</v>
          </cell>
          <cell r="D226" t="str">
            <v>Dresden</v>
          </cell>
        </row>
        <row r="227">
          <cell r="A227" t="str">
            <v>Sportplatz BIP Kreativitätsschule</v>
          </cell>
          <cell r="B227" t="str">
            <v xml:space="preserve">Tiergartenstraße 18 </v>
          </cell>
          <cell r="C227" t="str">
            <v>01219</v>
          </cell>
          <cell r="D227" t="str">
            <v>Dresden</v>
          </cell>
        </row>
        <row r="228">
          <cell r="A228" t="str">
            <v>Sportplatz Boxberger Straße</v>
          </cell>
          <cell r="B228" t="str">
            <v xml:space="preserve">Boxberger Straße 1 </v>
          </cell>
          <cell r="C228" t="str">
            <v>01239</v>
          </cell>
          <cell r="D228" t="str">
            <v>Dresden</v>
          </cell>
        </row>
        <row r="229">
          <cell r="A229" t="str">
            <v>Sportplatz BSZ Gesundheit und Sozialwesen</v>
          </cell>
          <cell r="B229" t="str">
            <v xml:space="preserve">Döbelner Straße 8 </v>
          </cell>
          <cell r="C229" t="str">
            <v>01129</v>
          </cell>
          <cell r="D229" t="str">
            <v>Dresden</v>
          </cell>
        </row>
        <row r="230">
          <cell r="A230" t="str">
            <v xml:space="preserve">Sportplatz Christliche Schule Dresden </v>
          </cell>
          <cell r="B230" t="str">
            <v xml:space="preserve">Rathener Straße 78 </v>
          </cell>
          <cell r="C230" t="str">
            <v>01259</v>
          </cell>
          <cell r="D230" t="str">
            <v>Dresden</v>
          </cell>
        </row>
        <row r="231">
          <cell r="A231" t="str">
            <v>Sportplatz Cossebaude</v>
          </cell>
          <cell r="B231" t="str">
            <v xml:space="preserve">Gohliser Weg 16 </v>
          </cell>
          <cell r="C231" t="str">
            <v>01156</v>
          </cell>
          <cell r="D231" t="str">
            <v>Dresden</v>
          </cell>
        </row>
        <row r="232">
          <cell r="A232" t="str">
            <v>Sportplatz Dobritz</v>
          </cell>
          <cell r="B232" t="str">
            <v xml:space="preserve">Breitscheidstraße 86 </v>
          </cell>
          <cell r="C232" t="str">
            <v>01237</v>
          </cell>
          <cell r="D232" t="str">
            <v>Dresden</v>
          </cell>
        </row>
        <row r="233">
          <cell r="A233" t="str">
            <v>Sportplatz Dohnaer Straße</v>
          </cell>
          <cell r="B233" t="str">
            <v xml:space="preserve">Dohnaer Straße 154 </v>
          </cell>
          <cell r="C233" t="str">
            <v>01239</v>
          </cell>
          <cell r="D233" t="str">
            <v>Dresden</v>
          </cell>
        </row>
        <row r="234">
          <cell r="A234" t="str">
            <v>Sportplatz Eibenstocker Straße</v>
          </cell>
          <cell r="B234" t="str">
            <v xml:space="preserve">Eibenstocker Straße 1 </v>
          </cell>
          <cell r="C234" t="str">
            <v>01309</v>
          </cell>
          <cell r="D234" t="str">
            <v>Dresden</v>
          </cell>
        </row>
        <row r="235">
          <cell r="A235" t="str">
            <v>Sportplatz Eisenberger Straße</v>
          </cell>
          <cell r="B235" t="str">
            <v>Eisenberger Straße 1 a</v>
          </cell>
          <cell r="C235" t="str">
            <v>01127</v>
          </cell>
          <cell r="D235" t="str">
            <v>Dresden</v>
          </cell>
        </row>
        <row r="236">
          <cell r="A236" t="str">
            <v>Sportplatz Grundschule Langebrück</v>
          </cell>
          <cell r="B236" t="str">
            <v xml:space="preserve">Friedrich-Wolf-Straße 7 </v>
          </cell>
          <cell r="C236" t="str">
            <v>01465</v>
          </cell>
          <cell r="D236" t="str">
            <v>Dresden</v>
          </cell>
        </row>
        <row r="237">
          <cell r="A237" t="str">
            <v>Sportplatz Gymnasium Plauen</v>
          </cell>
          <cell r="B237" t="str">
            <v xml:space="preserve">Kantstraße 2 </v>
          </cell>
          <cell r="C237" t="str">
            <v>01187</v>
          </cell>
          <cell r="D237" t="str">
            <v>Dresden</v>
          </cell>
        </row>
        <row r="238">
          <cell r="A238" t="str">
            <v>Sportplatz Hebbelstraße</v>
          </cell>
          <cell r="B238" t="str">
            <v xml:space="preserve">Hebbelstraße 23 </v>
          </cell>
          <cell r="C238" t="str">
            <v>01157</v>
          </cell>
          <cell r="D238" t="str">
            <v>Dresden</v>
          </cell>
        </row>
        <row r="239">
          <cell r="A239" t="str">
            <v>Sportplatz Karl-Liebknecht-Straße</v>
          </cell>
          <cell r="B239" t="str">
            <v xml:space="preserve">Karl-Liebknecht-Straße 53 </v>
          </cell>
          <cell r="C239" t="str">
            <v>01109</v>
          </cell>
          <cell r="D239" t="str">
            <v>Dresden</v>
          </cell>
        </row>
        <row r="240">
          <cell r="A240" t="str">
            <v>Sportplatz Karlsruher Straße</v>
          </cell>
          <cell r="B240" t="str">
            <v>Karlsruher Str. 77</v>
          </cell>
          <cell r="C240" t="str">
            <v>01189</v>
          </cell>
          <cell r="D240" t="str">
            <v>Dresden</v>
          </cell>
        </row>
        <row r="241">
          <cell r="A241" t="str">
            <v>Sportplatz Käthe-Kollwitz-Ufer</v>
          </cell>
          <cell r="B241" t="str">
            <v>Käthe-Kollwitz-Ufer 19 b</v>
          </cell>
          <cell r="C241" t="str">
            <v>01307</v>
          </cell>
          <cell r="D241" t="str">
            <v>Dresden</v>
          </cell>
        </row>
        <row r="242">
          <cell r="A242" t="str">
            <v>Sportplatz Klotzscher Hauptstraße</v>
          </cell>
          <cell r="B242" t="str">
            <v>Klotzscher Hauptstraße 29 f</v>
          </cell>
          <cell r="C242" t="str">
            <v>01109</v>
          </cell>
          <cell r="D242" t="str">
            <v>Dresden</v>
          </cell>
        </row>
        <row r="243">
          <cell r="A243" t="str">
            <v>Sportplatz Liebstädter Straße</v>
          </cell>
          <cell r="B243" t="str">
            <v xml:space="preserve">Liebstädter Straße 15 </v>
          </cell>
          <cell r="C243" t="str">
            <v>01277</v>
          </cell>
          <cell r="D243" t="str">
            <v>Dresden</v>
          </cell>
        </row>
        <row r="244">
          <cell r="A244" t="str">
            <v>Sportplatz Lockwitzgrund</v>
          </cell>
          <cell r="B244" t="str">
            <v xml:space="preserve">Lockwitzgrund 20 </v>
          </cell>
          <cell r="C244" t="str">
            <v>01257</v>
          </cell>
          <cell r="D244" t="str">
            <v>Dresden</v>
          </cell>
        </row>
        <row r="245">
          <cell r="A245" t="str">
            <v>Sportplatz Loschwitz</v>
          </cell>
          <cell r="B245" t="str">
            <v xml:space="preserve">Friedrich-Wieck-Straße 32 </v>
          </cell>
          <cell r="C245" t="str">
            <v>01326</v>
          </cell>
          <cell r="D245" t="str">
            <v>Dresden</v>
          </cell>
        </row>
        <row r="246">
          <cell r="A246" t="str">
            <v>Sportplatz Ludwig-Kossuth-Straße</v>
          </cell>
          <cell r="B246" t="str">
            <v>Ludwig-Kossuth-Straße 34 a</v>
          </cell>
          <cell r="C246" t="str">
            <v>01109</v>
          </cell>
          <cell r="D246" t="str">
            <v>Dresden</v>
          </cell>
        </row>
        <row r="247">
          <cell r="A247" t="str">
            <v>Sportplatz Malterstraße</v>
          </cell>
          <cell r="B247" t="str">
            <v xml:space="preserve">Malterstraße 18 </v>
          </cell>
          <cell r="C247" t="str">
            <v>01159</v>
          </cell>
          <cell r="D247" t="str">
            <v>Dresden</v>
          </cell>
        </row>
        <row r="248">
          <cell r="A248" t="str">
            <v>Sportplatz Meschwitzstraße</v>
          </cell>
          <cell r="B248" t="str">
            <v xml:space="preserve">Meschwitzstraße 10 </v>
          </cell>
          <cell r="C248" t="str">
            <v>01099</v>
          </cell>
          <cell r="D248" t="str">
            <v>Dresden</v>
          </cell>
        </row>
        <row r="249">
          <cell r="A249" t="str">
            <v>Sportplatz Nachtflügelweg</v>
          </cell>
          <cell r="B249" t="str">
            <v xml:space="preserve">Nachtflügelweg 36 </v>
          </cell>
          <cell r="C249" t="str">
            <v>01324</v>
          </cell>
          <cell r="D249" t="str">
            <v>Dresden</v>
          </cell>
        </row>
        <row r="250">
          <cell r="A250" t="str">
            <v>Sportplatz Narzissenweg</v>
          </cell>
          <cell r="B250" t="str">
            <v xml:space="preserve">Narzissenweg 9 </v>
          </cell>
          <cell r="C250" t="str">
            <v>01259</v>
          </cell>
          <cell r="D250" t="str">
            <v>Dresden</v>
          </cell>
        </row>
        <row r="251">
          <cell r="A251" t="str">
            <v>Sportplatz Neuländer Straße</v>
          </cell>
          <cell r="B251" t="str">
            <v xml:space="preserve">Neuländer Straße 60 </v>
          </cell>
          <cell r="C251" t="str">
            <v>01129</v>
          </cell>
          <cell r="D251" t="str">
            <v>Dresden</v>
          </cell>
        </row>
        <row r="252">
          <cell r="A252" t="str">
            <v>Sportplatz Nickern Wittgensdorfer Straße</v>
          </cell>
          <cell r="B252" t="str">
            <v xml:space="preserve">Wittgensdorfer Straße 30 </v>
          </cell>
          <cell r="C252" t="str">
            <v>01257</v>
          </cell>
          <cell r="D252" t="str">
            <v>Dresden</v>
          </cell>
        </row>
        <row r="253">
          <cell r="A253" t="str">
            <v>Sportplatz Oberpoyritz</v>
          </cell>
          <cell r="B253" t="str">
            <v xml:space="preserve">An der Schmiede 10 </v>
          </cell>
          <cell r="C253" t="str">
            <v>01326</v>
          </cell>
          <cell r="D253" t="str">
            <v>Dresden</v>
          </cell>
        </row>
        <row r="254">
          <cell r="A254" t="str">
            <v>Sportplatz Oskar-Röder-Straße</v>
          </cell>
          <cell r="B254" t="str">
            <v>Oskar-Röder-Straße 4 a</v>
          </cell>
          <cell r="C254" t="str">
            <v>01237</v>
          </cell>
          <cell r="D254" t="str">
            <v>Dresden</v>
          </cell>
        </row>
        <row r="255">
          <cell r="A255" t="str">
            <v>Sportplatz Pestalozzi-Gymnasium</v>
          </cell>
          <cell r="B255" t="str">
            <v xml:space="preserve">Pestalozziplatz 22 </v>
          </cell>
          <cell r="C255" t="str">
            <v>01127</v>
          </cell>
          <cell r="D255" t="str">
            <v>Dresden</v>
          </cell>
        </row>
        <row r="256">
          <cell r="A256" t="str">
            <v>Sportplatz Pfotenhauerstraße</v>
          </cell>
          <cell r="B256" t="str">
            <v xml:space="preserve">Pfotenhauerstraße 79 </v>
          </cell>
          <cell r="C256" t="str">
            <v>01307</v>
          </cell>
          <cell r="D256" t="str">
            <v>Dresden</v>
          </cell>
        </row>
        <row r="257">
          <cell r="A257" t="str">
            <v>Sportplatz Pillnitzer Landstraße 94</v>
          </cell>
          <cell r="B257" t="str">
            <v xml:space="preserve">Pillnitzer Landstraße 94 </v>
          </cell>
          <cell r="C257" t="str">
            <v>01326</v>
          </cell>
          <cell r="D257" t="str">
            <v>Dresden</v>
          </cell>
        </row>
        <row r="258">
          <cell r="A258" t="str">
            <v>Sportplatz Pirnaer Landstraße 121 b</v>
          </cell>
          <cell r="B258" t="str">
            <v>Pirnaer Landstraße 121 b</v>
          </cell>
          <cell r="C258" t="str">
            <v>01257</v>
          </cell>
          <cell r="D258" t="str">
            <v>Dresden</v>
          </cell>
        </row>
        <row r="259">
          <cell r="A259" t="str">
            <v>Sportplatz Pirnaer Landstraße 267</v>
          </cell>
          <cell r="B259" t="str">
            <v xml:space="preserve">Pirnaer Landstraße 267 </v>
          </cell>
          <cell r="C259" t="str">
            <v>01259</v>
          </cell>
          <cell r="D259" t="str">
            <v>Dresden</v>
          </cell>
        </row>
        <row r="260">
          <cell r="A260" t="str">
            <v>Sportplatz Saalhausener Straße</v>
          </cell>
          <cell r="B260" t="str">
            <v xml:space="preserve">Williamstraße 12 </v>
          </cell>
          <cell r="C260" t="str">
            <v>01159</v>
          </cell>
          <cell r="D260" t="str">
            <v>Dresden</v>
          </cell>
        </row>
        <row r="261">
          <cell r="A261" t="str">
            <v>Sportplatz Salzburger Straße</v>
          </cell>
          <cell r="B261" t="str">
            <v xml:space="preserve">Salzburger Straße 141 </v>
          </cell>
          <cell r="C261" t="str">
            <v>01237</v>
          </cell>
          <cell r="D261" t="str">
            <v>Dresden</v>
          </cell>
        </row>
        <row r="262">
          <cell r="A262" t="str">
            <v>Sportplatz Schule für Erziehungshilfe "Erich Kästner"</v>
          </cell>
          <cell r="B262" t="str">
            <v xml:space="preserve">Zinzendorfstraße 4 </v>
          </cell>
          <cell r="C262" t="str">
            <v>01069</v>
          </cell>
          <cell r="D262" t="str">
            <v>Dresden</v>
          </cell>
        </row>
        <row r="263">
          <cell r="A263" t="str">
            <v>Sportplatz Steirische Straße</v>
          </cell>
          <cell r="B263" t="str">
            <v xml:space="preserve">Steirische Straße 1 </v>
          </cell>
          <cell r="C263" t="str">
            <v>01279</v>
          </cell>
          <cell r="D263" t="str">
            <v>Dresden</v>
          </cell>
        </row>
        <row r="264">
          <cell r="A264" t="str">
            <v>Sportplatz Stuttgarter Straße</v>
          </cell>
          <cell r="B264" t="str">
            <v xml:space="preserve">Stuttgarter Straße 41 </v>
          </cell>
          <cell r="C264" t="str">
            <v>01189</v>
          </cell>
          <cell r="D264" t="str">
            <v>Dresden</v>
          </cell>
        </row>
        <row r="265">
          <cell r="A265" t="str">
            <v>Sportplatz Tolkewitzer Straße</v>
          </cell>
          <cell r="B265" t="str">
            <v xml:space="preserve">Tolkewitzer Straße 61 </v>
          </cell>
          <cell r="C265" t="str">
            <v>01277</v>
          </cell>
          <cell r="D265" t="str">
            <v>Dresden</v>
          </cell>
        </row>
        <row r="266">
          <cell r="A266" t="str">
            <v>Sportplatz Weixdorf</v>
          </cell>
          <cell r="B266" t="str">
            <v xml:space="preserve">Zum Sportplatz 4 </v>
          </cell>
          <cell r="C266" t="str">
            <v>01108</v>
          </cell>
          <cell r="D266" t="str">
            <v>Dresden</v>
          </cell>
        </row>
        <row r="267">
          <cell r="A267" t="str">
            <v>Sportplatz Wurzener Straße</v>
          </cell>
          <cell r="B267" t="str">
            <v xml:space="preserve">Wurzener Straße 20 </v>
          </cell>
          <cell r="C267" t="str">
            <v>01127</v>
          </cell>
          <cell r="D267" t="str">
            <v>Dresden</v>
          </cell>
        </row>
        <row r="268">
          <cell r="A268" t="str">
            <v>Sportplatz Zum Windkanal</v>
          </cell>
          <cell r="B268" t="str">
            <v xml:space="preserve">Zum Windkanal 14 </v>
          </cell>
          <cell r="C268" t="str">
            <v>01109</v>
          </cell>
          <cell r="D268" t="str">
            <v>Dresden</v>
          </cell>
        </row>
        <row r="269">
          <cell r="A269" t="str">
            <v>Sportraum BSZ Gastgewerbe</v>
          </cell>
          <cell r="B269" t="str">
            <v xml:space="preserve">Ehrlichstraße 1 </v>
          </cell>
          <cell r="C269" t="str">
            <v>01067</v>
          </cell>
          <cell r="D269" t="str">
            <v>Dresden</v>
          </cell>
        </row>
        <row r="270">
          <cell r="A270" t="str">
            <v>Sportzentrum Blasewitz</v>
          </cell>
          <cell r="B270" t="str">
            <v xml:space="preserve">Oehmestraße 1 </v>
          </cell>
          <cell r="C270" t="str">
            <v>01277</v>
          </cell>
          <cell r="D270" t="str">
            <v>Dresden</v>
          </cell>
        </row>
        <row r="271">
          <cell r="A271" t="str">
            <v>SPORTZENTRUM Hochland e.V.</v>
          </cell>
          <cell r="B271" t="str">
            <v>Bautzner Landstraße 291</v>
          </cell>
          <cell r="C271" t="str">
            <v>01328</v>
          </cell>
          <cell r="D271" t="str">
            <v>Dresden</v>
          </cell>
        </row>
        <row r="272">
          <cell r="A272" t="str">
            <v>Sprunghalle Freiberger Platz</v>
          </cell>
          <cell r="B272" t="str">
            <v>Freiberger Platz 1 a</v>
          </cell>
          <cell r="C272" t="str">
            <v>01067</v>
          </cell>
          <cell r="D272" t="str">
            <v>Dresden</v>
          </cell>
        </row>
        <row r="273">
          <cell r="A273" t="str">
            <v>Stadion Bodenbacher Straße</v>
          </cell>
          <cell r="B273" t="str">
            <v xml:space="preserve">Bodenbacher Straße 152 </v>
          </cell>
          <cell r="C273" t="str">
            <v>01277</v>
          </cell>
          <cell r="D273" t="str">
            <v>Dresden</v>
          </cell>
        </row>
        <row r="274">
          <cell r="A274" t="str">
            <v>Tennisanlage Waldpark</v>
          </cell>
          <cell r="B274" t="str">
            <v xml:space="preserve">Vogesenweg 10 </v>
          </cell>
          <cell r="C274" t="str">
            <v>01309</v>
          </cell>
          <cell r="D274" t="str">
            <v>Dresden</v>
          </cell>
        </row>
        <row r="275">
          <cell r="A275" t="str">
            <v>Tennisgelände Andreas-Schubert-Straße</v>
          </cell>
          <cell r="B275" t="str">
            <v>Andreas-Schubert-Straße 51</v>
          </cell>
          <cell r="C275" t="str">
            <v>01069</v>
          </cell>
          <cell r="D275" t="str">
            <v>Dresden</v>
          </cell>
        </row>
        <row r="276">
          <cell r="A276" t="str">
            <v>Traditionelles Taekwon-DO Studio</v>
          </cell>
          <cell r="B276" t="str">
            <v>Reisewitzer Straße 29</v>
          </cell>
          <cell r="C276" t="str">
            <v>01159</v>
          </cell>
          <cell r="D276" t="str">
            <v>Dresden</v>
          </cell>
        </row>
        <row r="277">
          <cell r="A277" t="str">
            <v>XXL Dresden</v>
          </cell>
          <cell r="B277" t="str">
            <v xml:space="preserve">Breitscheidstraße 40 </v>
          </cell>
          <cell r="C277" t="str">
            <v>01237</v>
          </cell>
          <cell r="D277" t="str">
            <v>Dresden</v>
          </cell>
        </row>
      </sheetData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Abfrage Vereine"/>
      <sheetName val="Beispiel"/>
      <sheetName val="Sportstätten"/>
    </sheetNames>
    <sheetDataSet>
      <sheetData sheetId="0"/>
      <sheetData sheetId="1"/>
      <sheetData sheetId="2">
        <row r="25">
          <cell r="A25" t="str">
            <v>Schwimmhalle Georg-Arnhold-Bad</v>
          </cell>
          <cell r="B25" t="str">
            <v>Helmut-Schön-Allee 2</v>
          </cell>
          <cell r="C25" t="str">
            <v>01069</v>
          </cell>
          <cell r="D25" t="str">
            <v>Dresden</v>
          </cell>
        </row>
        <row r="26">
          <cell r="A26" t="str">
            <v>Schwimmhalle Klotzsche</v>
          </cell>
          <cell r="B26" t="str">
            <v xml:space="preserve">Zum Windkanal 14 </v>
          </cell>
          <cell r="C26" t="str">
            <v>01109</v>
          </cell>
          <cell r="D26" t="str">
            <v>Dresden</v>
          </cell>
        </row>
        <row r="27">
          <cell r="A27" t="str">
            <v>Schwimmhalle Prohlis</v>
          </cell>
          <cell r="B27" t="str">
            <v xml:space="preserve">Senftenberger Straße 58 </v>
          </cell>
          <cell r="C27" t="str">
            <v>01239</v>
          </cell>
          <cell r="D27" t="str">
            <v>Dresden</v>
          </cell>
        </row>
        <row r="28">
          <cell r="A28" t="str">
            <v>Seidnitz Center</v>
          </cell>
          <cell r="B28" t="str">
            <v>Enderstraße 59</v>
          </cell>
          <cell r="C28" t="str">
            <v>01277</v>
          </cell>
          <cell r="D28" t="str">
            <v>Dresden</v>
          </cell>
        </row>
        <row r="29">
          <cell r="A29" t="str">
            <v xml:space="preserve">Skatehalle Dresden </v>
          </cell>
          <cell r="B29" t="str">
            <v>Lohrmannstraße 22</v>
          </cell>
          <cell r="C29" t="str">
            <v>01237</v>
          </cell>
          <cell r="D29" t="str">
            <v>Dresden</v>
          </cell>
        </row>
        <row r="30">
          <cell r="A30" t="str">
            <v>Skatepark Lingnerallee</v>
          </cell>
          <cell r="B30" t="str">
            <v>Lingnerallee</v>
          </cell>
          <cell r="C30" t="str">
            <v>01069</v>
          </cell>
          <cell r="D30" t="str">
            <v>Dresden</v>
          </cell>
        </row>
        <row r="31">
          <cell r="A31" t="str">
            <v>Snoobi Dresden e.V.</v>
          </cell>
          <cell r="B31" t="str">
            <v>Rethelstraße 26</v>
          </cell>
          <cell r="C31" t="str">
            <v>01139</v>
          </cell>
          <cell r="D31" t="str">
            <v>Dresden</v>
          </cell>
        </row>
        <row r="32">
          <cell r="A32" t="str">
            <v>Sport &amp; Tanzstudio Dresden</v>
          </cell>
          <cell r="B32" t="str">
            <v xml:space="preserve">Saydaer Straße 6 </v>
          </cell>
          <cell r="C32" t="str">
            <v>01257</v>
          </cell>
          <cell r="D32" t="str">
            <v>Dresden</v>
          </cell>
        </row>
        <row r="33">
          <cell r="A33" t="str">
            <v>Sport- und Freizeittreff Gönnsdorf e.V.</v>
          </cell>
          <cell r="B33" t="str">
            <v>Schönfelder Landstraße 27</v>
          </cell>
          <cell r="C33" t="str">
            <v>01328</v>
          </cell>
          <cell r="D33" t="str">
            <v>Dresden</v>
          </cell>
        </row>
        <row r="34">
          <cell r="A34" t="str">
            <v>Sporthalle 10. Grundschule</v>
          </cell>
          <cell r="B34" t="str">
            <v xml:space="preserve">Struvestraße 11 </v>
          </cell>
          <cell r="C34" t="str">
            <v>01069</v>
          </cell>
          <cell r="D34" t="str">
            <v>Dresden</v>
          </cell>
        </row>
        <row r="35">
          <cell r="A35" t="str">
            <v>Sporthalle 101. Oberschule</v>
          </cell>
          <cell r="B35" t="str">
            <v xml:space="preserve">Pfotenhauerstraße 42 </v>
          </cell>
          <cell r="C35" t="str">
            <v>01307</v>
          </cell>
          <cell r="D35" t="str">
            <v>Dresden</v>
          </cell>
        </row>
        <row r="36">
          <cell r="A36" t="str">
            <v>Sporthalle 102. Grundschule</v>
          </cell>
          <cell r="B36" t="str">
            <v xml:space="preserve">Pfotenhauerstraße 40 </v>
          </cell>
          <cell r="C36" t="str">
            <v>01307</v>
          </cell>
          <cell r="D36" t="str">
            <v>Dresden</v>
          </cell>
        </row>
        <row r="37">
          <cell r="A37" t="str">
            <v>Sporthalle 103. Grundschule</v>
          </cell>
          <cell r="B37" t="str">
            <v xml:space="preserve">Hohnsteiner Straße 8 </v>
          </cell>
          <cell r="C37" t="str">
            <v>01099</v>
          </cell>
          <cell r="D37" t="str">
            <v>Dresden</v>
          </cell>
        </row>
        <row r="38">
          <cell r="A38" t="str">
            <v>Sporthalle 106. Grundschule</v>
          </cell>
          <cell r="B38" t="str">
            <v xml:space="preserve">Großenhainer Straße 187 </v>
          </cell>
          <cell r="C38" t="str">
            <v>01129</v>
          </cell>
          <cell r="D38" t="str">
            <v>Dresden</v>
          </cell>
        </row>
        <row r="39">
          <cell r="A39" t="str">
            <v>Sporthalle 108. Grundschule/ 107. Oberschule</v>
          </cell>
          <cell r="B39" t="str">
            <v xml:space="preserve">Geisingstraße 45 </v>
          </cell>
          <cell r="C39" t="str">
            <v>01309</v>
          </cell>
          <cell r="D39" t="str">
            <v>Dresden</v>
          </cell>
        </row>
        <row r="40">
          <cell r="A40" t="str">
            <v>Sporthalle 113. Grundschule</v>
          </cell>
          <cell r="B40" t="str">
            <v xml:space="preserve">Georg-Nerlich-Straße 1 </v>
          </cell>
          <cell r="C40" t="str">
            <v>01307</v>
          </cell>
          <cell r="D40" t="str">
            <v>Dresden</v>
          </cell>
        </row>
        <row r="41">
          <cell r="A41" t="str">
            <v>Sporthalle 116. Oberschule</v>
          </cell>
          <cell r="B41" t="str">
            <v xml:space="preserve">Feuerbachstraße 5 </v>
          </cell>
          <cell r="C41" t="str">
            <v>01219</v>
          </cell>
          <cell r="D41" t="str">
            <v>Dresden</v>
          </cell>
        </row>
        <row r="42">
          <cell r="A42" t="str">
            <v>Sporthalle 117. Grundschule</v>
          </cell>
          <cell r="B42" t="str">
            <v xml:space="preserve">Hochschulstraße 35 </v>
          </cell>
          <cell r="C42" t="str">
            <v>01069</v>
          </cell>
          <cell r="D42" t="str">
            <v>Dresden</v>
          </cell>
        </row>
        <row r="43">
          <cell r="A43" t="str">
            <v>Sporthalle 12. Grundschule</v>
          </cell>
          <cell r="B43" t="str">
            <v xml:space="preserve">Hebbelstraße 20 </v>
          </cell>
          <cell r="C43" t="str">
            <v>01157</v>
          </cell>
          <cell r="D43" t="str">
            <v>Dresden</v>
          </cell>
        </row>
        <row r="44">
          <cell r="A44" t="str">
            <v>Sporthalle 120. Grundschule</v>
          </cell>
          <cell r="B44" t="str">
            <v xml:space="preserve">Trattendorfer Straße 1 </v>
          </cell>
          <cell r="C44" t="str">
            <v>01239</v>
          </cell>
          <cell r="D44" t="str">
            <v>Dresden</v>
          </cell>
        </row>
        <row r="45">
          <cell r="A45" t="str">
            <v>Sporthalle 121. Oberschule</v>
          </cell>
          <cell r="B45" t="str">
            <v xml:space="preserve">Gamigstraße 28 </v>
          </cell>
          <cell r="C45" t="str">
            <v>01239</v>
          </cell>
          <cell r="D45" t="str">
            <v>Dresden</v>
          </cell>
        </row>
        <row r="46">
          <cell r="A46" t="str">
            <v>Sporthalle 128. Oberschule</v>
          </cell>
          <cell r="B46" t="str">
            <v xml:space="preserve">Rudolf-Bergander-Ring 3 </v>
          </cell>
          <cell r="C46" t="str">
            <v>01219</v>
          </cell>
          <cell r="D46" t="str">
            <v>Dresden</v>
          </cell>
        </row>
        <row r="47">
          <cell r="A47" t="str">
            <v>Sporthalle 129. Grundschule</v>
          </cell>
          <cell r="B47" t="str">
            <v xml:space="preserve">Otto-Dix-Ring 57 </v>
          </cell>
          <cell r="C47" t="str">
            <v>01219</v>
          </cell>
          <cell r="D47" t="str">
            <v>Dresden</v>
          </cell>
        </row>
        <row r="48">
          <cell r="A48" t="str">
            <v>Sporthalle 135. Grundschule</v>
          </cell>
          <cell r="B48" t="str">
            <v xml:space="preserve">Amalie-Dietrich-Platz 10 </v>
          </cell>
          <cell r="C48" t="str">
            <v>01169</v>
          </cell>
          <cell r="D48" t="str">
            <v>Dresden</v>
          </cell>
        </row>
        <row r="49">
          <cell r="A49" t="str">
            <v>Sporthalle 138. Oberschule</v>
          </cell>
          <cell r="B49" t="str">
            <v xml:space="preserve">Omsewitzer Ring 2 </v>
          </cell>
          <cell r="C49" t="str">
            <v>01169</v>
          </cell>
          <cell r="D49" t="str">
            <v>Dresden</v>
          </cell>
        </row>
        <row r="50">
          <cell r="A50" t="str">
            <v>Sporthalle 139. Grundschule</v>
          </cell>
          <cell r="B50" t="str">
            <v xml:space="preserve">Omsewitzer Ring 4 </v>
          </cell>
          <cell r="C50" t="str">
            <v>01169</v>
          </cell>
          <cell r="D50" t="str">
            <v>Dresden</v>
          </cell>
        </row>
        <row r="51">
          <cell r="A51" t="str">
            <v>Sporthalle 14. Grundschule und "Robinsonschule"</v>
          </cell>
          <cell r="B51" t="str">
            <v xml:space="preserve">Schweizer Straße 7 </v>
          </cell>
          <cell r="C51" t="str">
            <v>01069</v>
          </cell>
          <cell r="D51" t="str">
            <v>Dresden</v>
          </cell>
        </row>
        <row r="52">
          <cell r="A52" t="str">
            <v>Sporthalle 144. Grundschule</v>
          </cell>
          <cell r="B52" t="str">
            <v>Herbststraße 21 a</v>
          </cell>
          <cell r="C52" t="str">
            <v>01139</v>
          </cell>
          <cell r="D52" t="str">
            <v>Dresden</v>
          </cell>
        </row>
        <row r="53">
          <cell r="A53" t="str">
            <v>Sporthalle 147. Grundschule</v>
          </cell>
          <cell r="B53" t="str">
            <v>Döbelner Straße 6 b</v>
          </cell>
          <cell r="C53" t="str">
            <v>01129</v>
          </cell>
          <cell r="D53" t="str">
            <v>Dresden</v>
          </cell>
        </row>
        <row r="54">
          <cell r="A54" t="str">
            <v>Sporthalle 15. Grundschule</v>
          </cell>
          <cell r="B54" t="str">
            <v>Görlitzer Straße 8</v>
          </cell>
          <cell r="C54" t="str">
            <v>01099</v>
          </cell>
          <cell r="D54" t="str">
            <v>Dresden</v>
          </cell>
        </row>
        <row r="55">
          <cell r="A55" t="str">
            <v>Sporthalle 153. Grundschule</v>
          </cell>
          <cell r="B55" t="str">
            <v>Fröbelstraße 1</v>
          </cell>
          <cell r="C55" t="str">
            <v>01159</v>
          </cell>
          <cell r="D55" t="str">
            <v>Dresden</v>
          </cell>
        </row>
        <row r="56">
          <cell r="A56" t="str">
            <v>Sporthalle 16. Grundschule</v>
          </cell>
          <cell r="B56" t="str">
            <v xml:space="preserve">Josephinenstraße 6 </v>
          </cell>
          <cell r="C56" t="str">
            <v>01069</v>
          </cell>
          <cell r="D56" t="str">
            <v>Dresden</v>
          </cell>
        </row>
        <row r="57">
          <cell r="A57" t="str">
            <v>Sporthalle 19. Grundschule</v>
          </cell>
          <cell r="B57" t="str">
            <v xml:space="preserve">Am Jägerpark 5 </v>
          </cell>
          <cell r="C57" t="str">
            <v>01099</v>
          </cell>
          <cell r="D57" t="str">
            <v>Dresden</v>
          </cell>
        </row>
        <row r="58">
          <cell r="A58" t="str">
            <v>Sporthalle 25. Grund- und Oberschule</v>
          </cell>
          <cell r="B58" t="str">
            <v xml:space="preserve">Pohlandstraße 40 </v>
          </cell>
          <cell r="C58" t="str">
            <v>01309</v>
          </cell>
          <cell r="D58" t="str">
            <v>Dresden</v>
          </cell>
        </row>
        <row r="59">
          <cell r="A59" t="str">
            <v>Sporthalle 26. Grundschule</v>
          </cell>
          <cell r="B59" t="str">
            <v xml:space="preserve">Osterbergstraße 22 </v>
          </cell>
          <cell r="C59" t="str">
            <v>01127</v>
          </cell>
          <cell r="D59" t="str">
            <v>Dresden</v>
          </cell>
        </row>
        <row r="60">
          <cell r="A60" t="str">
            <v>Sporthalle 30. Grundschule</v>
          </cell>
          <cell r="B60" t="str">
            <v xml:space="preserve">Hechtstraße 55 </v>
          </cell>
          <cell r="C60" t="str">
            <v>01097</v>
          </cell>
          <cell r="D60" t="str">
            <v>Dresden</v>
          </cell>
        </row>
        <row r="61">
          <cell r="A61" t="str">
            <v>Sporthalle 30. Oberschule</v>
          </cell>
          <cell r="B61" t="str">
            <v xml:space="preserve">Unterer Kreuzweg 4 </v>
          </cell>
          <cell r="C61" t="str">
            <v>01097</v>
          </cell>
          <cell r="D61" t="str">
            <v>Dresden</v>
          </cell>
        </row>
        <row r="62">
          <cell r="A62" t="str">
            <v>Sporthalle 32. Grundschule</v>
          </cell>
          <cell r="B62" t="str">
            <v xml:space="preserve">Hofmannstraße 34 </v>
          </cell>
          <cell r="C62" t="str">
            <v>01277</v>
          </cell>
          <cell r="D62" t="str">
            <v>Dresden</v>
          </cell>
        </row>
        <row r="63">
          <cell r="A63" t="str">
            <v>Sporthalle 32. Oberschule</v>
          </cell>
          <cell r="B63" t="str">
            <v xml:space="preserve">Schilfweg 3 </v>
          </cell>
          <cell r="C63" t="str">
            <v>01237</v>
          </cell>
          <cell r="D63" t="str">
            <v>Dresden</v>
          </cell>
        </row>
        <row r="64">
          <cell r="A64" t="str">
            <v>Sporthalle 33. Grundschule</v>
          </cell>
          <cell r="B64" t="str">
            <v xml:space="preserve">Marienberger Straße 7 </v>
          </cell>
          <cell r="C64" t="str">
            <v>01279</v>
          </cell>
          <cell r="D64" t="str">
            <v>Dresden</v>
          </cell>
        </row>
        <row r="65">
          <cell r="A65" t="str">
            <v>Sporthalle 35. Grundschule</v>
          </cell>
          <cell r="B65" t="str">
            <v xml:space="preserve">Bünaustraße 12 </v>
          </cell>
          <cell r="C65" t="str">
            <v>01159</v>
          </cell>
          <cell r="D65" t="str">
            <v>Dresden</v>
          </cell>
        </row>
        <row r="66">
          <cell r="A66" t="str">
            <v>Sporthalle 35. Oberschule</v>
          </cell>
          <cell r="B66" t="str">
            <v xml:space="preserve">Clara-Zetkin-Straße 20 </v>
          </cell>
          <cell r="C66" t="str">
            <v>01159</v>
          </cell>
          <cell r="D66" t="str">
            <v>Dresden</v>
          </cell>
        </row>
        <row r="67">
          <cell r="A67" t="str">
            <v>Sporthalle 36. Oberschule/ 37. Grundschule</v>
          </cell>
          <cell r="B67" t="str">
            <v xml:space="preserve">Emil-Ueberall-Straße 34 </v>
          </cell>
          <cell r="C67" t="str">
            <v>01159</v>
          </cell>
          <cell r="D67" t="str">
            <v>Dresden</v>
          </cell>
        </row>
        <row r="68">
          <cell r="A68" t="str">
            <v>Sporthalle 39. Grundschule</v>
          </cell>
          <cell r="B68" t="str">
            <v xml:space="preserve">Schleiermacherstraße 8 </v>
          </cell>
          <cell r="C68" t="str">
            <v>01187</v>
          </cell>
          <cell r="D68" t="str">
            <v>Dresden</v>
          </cell>
        </row>
        <row r="69">
          <cell r="A69" t="str">
            <v>Sporthalle 4. Grundschule</v>
          </cell>
          <cell r="B69" t="str">
            <v xml:space="preserve">Löwenstraße 2 </v>
          </cell>
          <cell r="C69" t="str">
            <v>01099</v>
          </cell>
          <cell r="D69" t="str">
            <v>Dresden</v>
          </cell>
        </row>
        <row r="70">
          <cell r="A70" t="str">
            <v>Sporthalle 41. Grundschule</v>
          </cell>
          <cell r="B70" t="str">
            <v xml:space="preserve">Hauptmannstraße 15 </v>
          </cell>
          <cell r="C70" t="str">
            <v>01139</v>
          </cell>
          <cell r="D70" t="str">
            <v>Dresden</v>
          </cell>
        </row>
        <row r="71">
          <cell r="A71" t="str">
            <v>Sporthalle 43. Grundschule</v>
          </cell>
          <cell r="B71" t="str">
            <v xml:space="preserve">Riegelplatz 2 </v>
          </cell>
          <cell r="C71" t="str">
            <v>01139</v>
          </cell>
          <cell r="D71" t="str">
            <v>Dresden</v>
          </cell>
        </row>
        <row r="72">
          <cell r="A72" t="str">
            <v>Sporthalle 44. Grundschule</v>
          </cell>
          <cell r="B72" t="str">
            <v xml:space="preserve">Salbachstraße 10 </v>
          </cell>
          <cell r="C72" t="str">
            <v>01279</v>
          </cell>
          <cell r="D72" t="str">
            <v>Dresden</v>
          </cell>
        </row>
        <row r="73">
          <cell r="A73" t="str">
            <v>Sporthalle 46. Oberschule</v>
          </cell>
          <cell r="B73" t="str">
            <v xml:space="preserve">Bernhardstraße 18 </v>
          </cell>
          <cell r="C73" t="str">
            <v>01069</v>
          </cell>
          <cell r="D73" t="str">
            <v>Dresden</v>
          </cell>
        </row>
        <row r="74">
          <cell r="A74" t="str">
            <v>Sporthalle 47. Grundschule</v>
          </cell>
          <cell r="B74" t="str">
            <v xml:space="preserve">Mockritzer Straße 19 </v>
          </cell>
          <cell r="C74" t="str">
            <v>01219</v>
          </cell>
          <cell r="D74" t="str">
            <v>Dresden</v>
          </cell>
        </row>
        <row r="75">
          <cell r="A75" t="str">
            <v>Sporthalle 48. Grundschule</v>
          </cell>
          <cell r="B75" t="str">
            <v xml:space="preserve">Seminarstraße 11 </v>
          </cell>
          <cell r="C75" t="str">
            <v>01067</v>
          </cell>
          <cell r="D75" t="str">
            <v>Dresden</v>
          </cell>
        </row>
        <row r="76">
          <cell r="A76" t="str">
            <v>Sporthalle 49. Grundschule</v>
          </cell>
          <cell r="B76" t="str">
            <v xml:space="preserve">Bernhardstraße 80 </v>
          </cell>
          <cell r="C76" t="str">
            <v>01187</v>
          </cell>
          <cell r="D76" t="str">
            <v>Dresden</v>
          </cell>
        </row>
        <row r="77">
          <cell r="A77" t="str">
            <v>Sporthalle 50. Grundschule</v>
          </cell>
          <cell r="B77" t="str">
            <v xml:space="preserve">Dörnichtweg 54 </v>
          </cell>
          <cell r="C77" t="str">
            <v>01109</v>
          </cell>
          <cell r="D77" t="str">
            <v>Dresden</v>
          </cell>
        </row>
        <row r="78">
          <cell r="A78" t="str">
            <v>Sporthalle 51. Grundschule</v>
          </cell>
          <cell r="B78" t="str">
            <v xml:space="preserve">Rosa-Menzer-Straße 24 </v>
          </cell>
          <cell r="C78" t="str">
            <v>01309</v>
          </cell>
          <cell r="D78" t="str">
            <v>Dresden</v>
          </cell>
        </row>
        <row r="79">
          <cell r="A79" t="str">
            <v>Sporthalle 55. Oberschule</v>
          </cell>
          <cell r="B79" t="str">
            <v xml:space="preserve">Nöthnitzer Straße 6 </v>
          </cell>
          <cell r="C79" t="str">
            <v>01187</v>
          </cell>
          <cell r="D79" t="str">
            <v>Dresden</v>
          </cell>
        </row>
        <row r="80">
          <cell r="A80" t="str">
            <v>Sporthalle 56. Grundschule</v>
          </cell>
          <cell r="B80" t="str">
            <v xml:space="preserve">Böttgerstraße 11 </v>
          </cell>
          <cell r="C80" t="str">
            <v>01129</v>
          </cell>
          <cell r="D80" t="str">
            <v>Dresden</v>
          </cell>
        </row>
        <row r="81">
          <cell r="A81" t="str">
            <v>Sporthalle 56. Oberschule</v>
          </cell>
          <cell r="B81" t="str">
            <v xml:space="preserve">Aachener Straße 10 </v>
          </cell>
          <cell r="C81" t="str">
            <v>01129</v>
          </cell>
          <cell r="D81" t="str">
            <v>Dresden</v>
          </cell>
        </row>
        <row r="82">
          <cell r="A82" t="str">
            <v>Sporthalle 59. Grundschule</v>
          </cell>
          <cell r="B82" t="str">
            <v xml:space="preserve">Kurparkstraße 12 </v>
          </cell>
          <cell r="C82" t="str">
            <v>01324</v>
          </cell>
          <cell r="D82" t="str">
            <v>Dresden</v>
          </cell>
        </row>
        <row r="83">
          <cell r="A83" t="str">
            <v>Sporthalle 6. Grundschule</v>
          </cell>
          <cell r="B83" t="str">
            <v xml:space="preserve">Fetscherstraße 2 </v>
          </cell>
          <cell r="C83" t="str">
            <v>01307</v>
          </cell>
          <cell r="D83" t="str">
            <v>Dresden</v>
          </cell>
        </row>
        <row r="84">
          <cell r="A84" t="str">
            <v>Sporthalle 61. Grundschule</v>
          </cell>
          <cell r="B84" t="str">
            <v>Hutbergstraße 2</v>
          </cell>
          <cell r="C84" t="str">
            <v>01326</v>
          </cell>
          <cell r="D84" t="str">
            <v>Dresden</v>
          </cell>
        </row>
        <row r="85">
          <cell r="A85" t="str">
            <v>Sporthalle 62. Grundschule</v>
          </cell>
          <cell r="B85" t="str">
            <v xml:space="preserve">Pillnitzer Landstraße 38 </v>
          </cell>
          <cell r="C85" t="str">
            <v>01326</v>
          </cell>
          <cell r="D85" t="str">
            <v>Dresden</v>
          </cell>
        </row>
        <row r="86">
          <cell r="A86" t="str">
            <v>Sporthalle 62. Oberschule</v>
          </cell>
          <cell r="B86" t="str">
            <v xml:space="preserve">Fidelio-F.-Finke-Straße 15 </v>
          </cell>
          <cell r="C86" t="str">
            <v>01326</v>
          </cell>
          <cell r="D86" t="str">
            <v>Dresden</v>
          </cell>
        </row>
        <row r="87">
          <cell r="A87" t="str">
            <v>Sporthalle 63. Grundschule</v>
          </cell>
          <cell r="B87" t="str">
            <v xml:space="preserve">Wägnerstraße 24 </v>
          </cell>
          <cell r="C87" t="str">
            <v>01309</v>
          </cell>
          <cell r="D87" t="str">
            <v>Dresden</v>
          </cell>
        </row>
        <row r="88">
          <cell r="A88" t="str">
            <v>Sporthalle 64. Oberschule</v>
          </cell>
          <cell r="B88" t="str">
            <v xml:space="preserve">Linzer Straße 1 </v>
          </cell>
          <cell r="C88" t="str">
            <v>01279</v>
          </cell>
          <cell r="D88" t="str">
            <v>Dresden</v>
          </cell>
        </row>
        <row r="89">
          <cell r="A89" t="str">
            <v>Sporthalle 65. Grundschule</v>
          </cell>
          <cell r="B89" t="str">
            <v xml:space="preserve">Zschierener Straße 5 </v>
          </cell>
          <cell r="C89" t="str">
            <v>01259</v>
          </cell>
          <cell r="D89" t="str">
            <v>Dresden</v>
          </cell>
        </row>
        <row r="90">
          <cell r="A90" t="str">
            <v>Sporthalle 66. Oberschule</v>
          </cell>
          <cell r="B90" t="str">
            <v xml:space="preserve">Dieselstraße 55 </v>
          </cell>
          <cell r="C90" t="str">
            <v>01257</v>
          </cell>
          <cell r="D90" t="str">
            <v>Dresden</v>
          </cell>
        </row>
        <row r="91">
          <cell r="A91" t="str">
            <v>Sporthalle 68. Grundschule</v>
          </cell>
          <cell r="B91" t="str">
            <v xml:space="preserve">Heiligenbornstraße 15 </v>
          </cell>
          <cell r="C91" t="str">
            <v>01219</v>
          </cell>
          <cell r="D91" t="str">
            <v>Dresden</v>
          </cell>
        </row>
        <row r="92">
          <cell r="A92" t="str">
            <v>Sporthalle 70. Grundschule</v>
          </cell>
          <cell r="B92" t="str">
            <v xml:space="preserve">Südhöhe 36 </v>
          </cell>
          <cell r="C92" t="str">
            <v>01217</v>
          </cell>
          <cell r="D92" t="str">
            <v>Dresden</v>
          </cell>
        </row>
        <row r="93">
          <cell r="A93" t="str">
            <v>Sporthalle 71. Grundschule</v>
          </cell>
          <cell r="B93" t="str">
            <v xml:space="preserve">Franzweg 4 </v>
          </cell>
          <cell r="C93" t="str">
            <v>01217</v>
          </cell>
          <cell r="D93" t="str">
            <v>Dresden</v>
          </cell>
        </row>
        <row r="94">
          <cell r="A94" t="str">
            <v>Sporthalle 74. Grundschule Gompitz</v>
          </cell>
          <cell r="B94" t="str">
            <v xml:space="preserve">Ockerwitzer Allee 128 </v>
          </cell>
          <cell r="C94" t="str">
            <v>01156</v>
          </cell>
          <cell r="D94" t="str">
            <v>Dresden</v>
          </cell>
        </row>
        <row r="95">
          <cell r="A95" t="str">
            <v>Sporthalle 75. Grundschule</v>
          </cell>
          <cell r="B95" t="str">
            <v xml:space="preserve">Warthaer Straße 60 </v>
          </cell>
          <cell r="C95" t="str">
            <v>01157</v>
          </cell>
          <cell r="D95" t="str">
            <v>Dresden</v>
          </cell>
        </row>
        <row r="96">
          <cell r="A96" t="str">
            <v>Sporthalle 76. Grundschule</v>
          </cell>
          <cell r="B96" t="str">
            <v>Am Lehmberg 28 a</v>
          </cell>
          <cell r="C96" t="str">
            <v>01157</v>
          </cell>
          <cell r="D96" t="str">
            <v>Dresden</v>
          </cell>
        </row>
        <row r="97">
          <cell r="A97" t="str">
            <v>Sporthalle 76. Oberschule</v>
          </cell>
          <cell r="B97" t="str">
            <v xml:space="preserve">Merbitzer Straße 9 </v>
          </cell>
          <cell r="C97" t="str">
            <v>01157</v>
          </cell>
          <cell r="D97" t="str">
            <v>Dresden</v>
          </cell>
        </row>
        <row r="98">
          <cell r="A98" t="str">
            <v>Sporthalle 77. Grundschule</v>
          </cell>
          <cell r="B98" t="str">
            <v xml:space="preserve">Am Urnenfeld 27 </v>
          </cell>
          <cell r="C98" t="str">
            <v>01157</v>
          </cell>
          <cell r="D98" t="str">
            <v>Dresden</v>
          </cell>
        </row>
        <row r="99">
          <cell r="A99" t="str">
            <v>Sporthalle 8. Grundschule</v>
          </cell>
          <cell r="B99" t="str">
            <v xml:space="preserve">Konkordienstraße 12 </v>
          </cell>
          <cell r="C99" t="str">
            <v>01127</v>
          </cell>
          <cell r="D99" t="str">
            <v>Dresden</v>
          </cell>
        </row>
        <row r="100">
          <cell r="A100" t="str">
            <v>Sporthalle 80. Grundschule</v>
          </cell>
          <cell r="B100" t="str">
            <v xml:space="preserve">Oskar-Seyffert-Straße 3 </v>
          </cell>
          <cell r="C100" t="str">
            <v>01189</v>
          </cell>
          <cell r="D100" t="str">
            <v>Dresden</v>
          </cell>
        </row>
        <row r="101">
          <cell r="A101" t="str">
            <v>Sporthalle 81. Grundschule</v>
          </cell>
          <cell r="B101" t="str">
            <v xml:space="preserve">Robert-Weber-Straße 5 </v>
          </cell>
          <cell r="C101" t="str">
            <v>01187</v>
          </cell>
          <cell r="D101" t="str">
            <v>Dresden</v>
          </cell>
        </row>
        <row r="102">
          <cell r="A102" t="str">
            <v>Sporthalle 82. Grund- und Oberschule</v>
          </cell>
          <cell r="B102" t="str">
            <v xml:space="preserve">Gertrud-Caspari-Straße 9 </v>
          </cell>
          <cell r="C102" t="str">
            <v>01109</v>
          </cell>
          <cell r="D102" t="str">
            <v>Dresden</v>
          </cell>
        </row>
        <row r="103">
          <cell r="A103" t="str">
            <v>Sporthalle 84. Grundschule</v>
          </cell>
          <cell r="B103" t="str">
            <v xml:space="preserve">Heinrich-Tessenow-Weg 28 </v>
          </cell>
          <cell r="C103" t="str">
            <v>01109</v>
          </cell>
          <cell r="D103" t="str">
            <v>Dresden</v>
          </cell>
        </row>
        <row r="104">
          <cell r="A104" t="str">
            <v>Sporthalle 85. Grundschule</v>
          </cell>
          <cell r="B104" t="str">
            <v xml:space="preserve">Radeburger Straße 168 </v>
          </cell>
          <cell r="C104" t="str">
            <v>01109</v>
          </cell>
          <cell r="D104" t="str">
            <v>Dresden</v>
          </cell>
        </row>
        <row r="105">
          <cell r="A105" t="str">
            <v>Sporthalle 88. Grund- und Oberschule</v>
          </cell>
          <cell r="B105" t="str">
            <v xml:space="preserve">Dresdner Straße 50 </v>
          </cell>
          <cell r="C105" t="str">
            <v>01326</v>
          </cell>
          <cell r="D105" t="str">
            <v>Dresden</v>
          </cell>
        </row>
        <row r="106">
          <cell r="A106" t="str">
            <v>Sporthalle 89. Grundschule</v>
          </cell>
          <cell r="B106" t="str">
            <v xml:space="preserve">Sosaer Straße 10 </v>
          </cell>
          <cell r="C106" t="str">
            <v>01257</v>
          </cell>
          <cell r="D106" t="str">
            <v>Dresden</v>
          </cell>
        </row>
        <row r="107">
          <cell r="A107" t="str">
            <v>Sporthalle 9. Oberschule</v>
          </cell>
          <cell r="B107" t="str">
            <v xml:space="preserve">Lommatzscher Straße 121 </v>
          </cell>
          <cell r="C107" t="str">
            <v>01139</v>
          </cell>
          <cell r="D107" t="str">
            <v>Dresden</v>
          </cell>
        </row>
        <row r="108">
          <cell r="A108" t="str">
            <v>Sporthalle 90. Grundschule</v>
          </cell>
          <cell r="B108" t="str">
            <v xml:space="preserve">Kleinlugaer Straße 25 </v>
          </cell>
          <cell r="C108" t="str">
            <v>01259</v>
          </cell>
          <cell r="D108" t="str">
            <v>Dresden</v>
          </cell>
        </row>
        <row r="109">
          <cell r="A109" t="str">
            <v>Sporthalle 91. Grundschule</v>
          </cell>
          <cell r="B109" t="str">
            <v xml:space="preserve">Bernard-Shaw-Straße 11 </v>
          </cell>
          <cell r="C109" t="str">
            <v>01259</v>
          </cell>
          <cell r="D109" t="str">
            <v>Dresden</v>
          </cell>
        </row>
        <row r="110">
          <cell r="A110" t="str">
            <v>Sporthalle 92. Grundschule</v>
          </cell>
          <cell r="B110" t="str">
            <v xml:space="preserve">Großzschachwitzer Straße 29 </v>
          </cell>
          <cell r="C110" t="str">
            <v>01259</v>
          </cell>
          <cell r="D110" t="str">
            <v>Dresden</v>
          </cell>
        </row>
        <row r="111">
          <cell r="A111" t="str">
            <v>Sporthalle 93. Grundschule</v>
          </cell>
          <cell r="B111" t="str">
            <v>Dobritzer Weg 1</v>
          </cell>
          <cell r="C111" t="str">
            <v>01237</v>
          </cell>
          <cell r="D111" t="str">
            <v>Dresden</v>
          </cell>
        </row>
        <row r="112">
          <cell r="A112" t="str">
            <v>Sporthalle 95. Grundschule</v>
          </cell>
          <cell r="B112" t="str">
            <v xml:space="preserve">Donathstraße 10 </v>
          </cell>
          <cell r="C112" t="str">
            <v>01279</v>
          </cell>
          <cell r="D112" t="str">
            <v>Dresden</v>
          </cell>
        </row>
        <row r="113">
          <cell r="A113" t="str">
            <v>Sporthalle 96. Grundschule</v>
          </cell>
          <cell r="B113" t="str">
            <v xml:space="preserve">Liebstädter Straße 37 </v>
          </cell>
          <cell r="C113" t="str">
            <v>01277</v>
          </cell>
          <cell r="D113" t="str">
            <v>Dresden</v>
          </cell>
        </row>
        <row r="114">
          <cell r="A114" t="str">
            <v>Sporthalle Andreas-Schubert-Straße</v>
          </cell>
          <cell r="B114" t="str">
            <v xml:space="preserve">Andreas-Schubert-Straße 41 </v>
          </cell>
          <cell r="C114" t="str">
            <v>01069</v>
          </cell>
          <cell r="D114" t="str">
            <v>Dresden</v>
          </cell>
        </row>
        <row r="115">
          <cell r="A115" t="str">
            <v>Sporthalle AST 36. Oberschule</v>
          </cell>
          <cell r="B115" t="str">
            <v>Dahlienweg 19</v>
          </cell>
          <cell r="C115" t="str">
            <v>01159</v>
          </cell>
          <cell r="D115" t="str">
            <v>Dresden</v>
          </cell>
        </row>
        <row r="116">
          <cell r="A116" t="str">
            <v>Sporthalle AST BSZ für Wirtschaft "Prof. Dr.Zeigner"</v>
          </cell>
          <cell r="B116" t="str">
            <v>Bodenbacher Straße 154 a</v>
          </cell>
          <cell r="C116" t="str">
            <v>01277</v>
          </cell>
          <cell r="D116" t="str">
            <v>Dresden</v>
          </cell>
        </row>
        <row r="117">
          <cell r="A117" t="str">
            <v>Sporthalle AST des BSZ für Agrarwirtschaft und Ernährung</v>
          </cell>
          <cell r="B117" t="str">
            <v xml:space="preserve">Altroßthal 1 </v>
          </cell>
          <cell r="C117" t="str">
            <v>01169</v>
          </cell>
          <cell r="D117" t="str">
            <v>Dresden</v>
          </cell>
        </row>
        <row r="118">
          <cell r="A118" t="str">
            <v>Sporthalle AST des BSZ für Dienstleistung und Gestaltung</v>
          </cell>
          <cell r="B118" t="str">
            <v xml:space="preserve">Höckendorfer Weg 2 </v>
          </cell>
          <cell r="C118" t="str">
            <v>01189</v>
          </cell>
          <cell r="D118" t="str">
            <v>Dresden</v>
          </cell>
        </row>
        <row r="119">
          <cell r="A119" t="str">
            <v>Sporthalle August-Bebel-Straße</v>
          </cell>
          <cell r="B119" t="str">
            <v>August-Bebel-Straße 18</v>
          </cell>
          <cell r="C119" t="str">
            <v>01219</v>
          </cell>
          <cell r="D119" t="str">
            <v>Dresden</v>
          </cell>
        </row>
        <row r="120">
          <cell r="A120" t="str">
            <v>Sporthalle Bertolt-Brecht-Gymnasium</v>
          </cell>
          <cell r="B120" t="str">
            <v xml:space="preserve">Thomaestraße 60 </v>
          </cell>
          <cell r="C120" t="str">
            <v>01307</v>
          </cell>
          <cell r="D120" t="str">
            <v>Dresden</v>
          </cell>
        </row>
        <row r="121">
          <cell r="A121" t="str">
            <v>Sporthalle Berufsförderungswerk</v>
          </cell>
          <cell r="B121" t="str">
            <v xml:space="preserve">Hellerhofstraße 35 </v>
          </cell>
          <cell r="C121" t="str">
            <v>01129</v>
          </cell>
          <cell r="D121" t="str">
            <v>Dresden</v>
          </cell>
        </row>
        <row r="122">
          <cell r="A122" t="str">
            <v>Sporthalle BIP Kreativitätsschule</v>
          </cell>
          <cell r="B122" t="str">
            <v xml:space="preserve">Tiergartenstraße 18 </v>
          </cell>
          <cell r="C122" t="str">
            <v>01219</v>
          </cell>
          <cell r="D122" t="str">
            <v>Dresden</v>
          </cell>
        </row>
        <row r="123">
          <cell r="A123" t="str">
            <v>Sporthalle Boxberger Straße</v>
          </cell>
          <cell r="B123" t="str">
            <v xml:space="preserve">Boxberger Straße 1 </v>
          </cell>
          <cell r="C123" t="str">
            <v>01239</v>
          </cell>
          <cell r="D123" t="str">
            <v>Dresden</v>
          </cell>
        </row>
        <row r="124">
          <cell r="A124" t="str">
            <v>Sporthalle BSZ für Agrarwirtschaft und Ernährung</v>
          </cell>
          <cell r="B124" t="str">
            <v xml:space="preserve">Canalettostraße 8 </v>
          </cell>
          <cell r="C124" t="str">
            <v>01307</v>
          </cell>
          <cell r="D124" t="str">
            <v>Dresden</v>
          </cell>
        </row>
        <row r="125">
          <cell r="A125" t="str">
            <v>Sporthalle BSZ für Bau und Technik</v>
          </cell>
          <cell r="B125" t="str">
            <v xml:space="preserve">Güntzstraße 3 </v>
          </cell>
          <cell r="C125" t="str">
            <v>01069</v>
          </cell>
          <cell r="D125" t="str">
            <v>Dresden</v>
          </cell>
        </row>
        <row r="126">
          <cell r="A126" t="str">
            <v>Sporthalle BSZ für Dienstleistung und Gestaltung</v>
          </cell>
          <cell r="B126" t="str">
            <v xml:space="preserve">Chemnitzer Straße 83 </v>
          </cell>
          <cell r="C126" t="str">
            <v>01187</v>
          </cell>
          <cell r="D126" t="str">
            <v>Dresden</v>
          </cell>
        </row>
        <row r="127">
          <cell r="A127" t="str">
            <v>Sporthalle BSZ für Elektrotechnik</v>
          </cell>
          <cell r="B127" t="str">
            <v xml:space="preserve">Strehlener Platz 2 </v>
          </cell>
          <cell r="C127" t="str">
            <v>01219</v>
          </cell>
          <cell r="D127" t="str">
            <v>Dresden</v>
          </cell>
        </row>
        <row r="128">
          <cell r="A128" t="str">
            <v>Sporthalle BSZ für Gastgewerbe "Ernst Lößnitzer"</v>
          </cell>
          <cell r="B128" t="str">
            <v xml:space="preserve">Wachsbleichstraße 6 </v>
          </cell>
          <cell r="C128" t="str">
            <v>01067</v>
          </cell>
          <cell r="D128" t="str">
            <v>Dresden</v>
          </cell>
        </row>
        <row r="129">
          <cell r="A129" t="str">
            <v>Sporthalle BSZ für Technik "Gustav Anton Zeuner"</v>
          </cell>
          <cell r="B129" t="str">
            <v xml:space="preserve">Gerokstraße 22 </v>
          </cell>
          <cell r="C129" t="str">
            <v>01307</v>
          </cell>
          <cell r="D129" t="str">
            <v>Dresden</v>
          </cell>
        </row>
        <row r="130">
          <cell r="A130" t="str">
            <v>Sporthalle BSZ für Wirtschaft "Franz Ludwig Gehe"</v>
          </cell>
          <cell r="B130" t="str">
            <v xml:space="preserve">Berthelsdorfer Weg 2 </v>
          </cell>
          <cell r="C130" t="str">
            <v>01279</v>
          </cell>
          <cell r="D130" t="str">
            <v>Dresden</v>
          </cell>
        </row>
        <row r="131">
          <cell r="A131" t="str">
            <v>Sporthalle BSZ für Wirtschaft "Prof. Dr.Zeigner"</v>
          </cell>
          <cell r="B131" t="str">
            <v xml:space="preserve">Melanchthonstraße 9 </v>
          </cell>
          <cell r="C131" t="str">
            <v>01099</v>
          </cell>
          <cell r="D131" t="str">
            <v>Dresden</v>
          </cell>
        </row>
        <row r="132">
          <cell r="A132" t="str">
            <v>Sporthalle BSZ Gesundheit und Sozialwesen</v>
          </cell>
          <cell r="B132" t="str">
            <v>Döbelner Straße 6 a</v>
          </cell>
          <cell r="C132" t="str">
            <v>01129</v>
          </cell>
          <cell r="D132" t="str">
            <v>Dresden</v>
          </cell>
        </row>
        <row r="133">
          <cell r="A133" t="str">
            <v xml:space="preserve">Sporthalle Christliche Schule Dresden </v>
          </cell>
          <cell r="B133" t="str">
            <v xml:space="preserve">Rathener Straße 78 </v>
          </cell>
          <cell r="C133" t="str">
            <v>01259</v>
          </cell>
          <cell r="D133" t="str">
            <v>Dresden</v>
          </cell>
        </row>
        <row r="134">
          <cell r="A134" t="str">
            <v>Sporthalle Dinglingerschule</v>
          </cell>
          <cell r="B134" t="str">
            <v xml:space="preserve">Dinglingerstraße 4 </v>
          </cell>
          <cell r="C134" t="str">
            <v>01307</v>
          </cell>
          <cell r="D134" t="str">
            <v>Dresden</v>
          </cell>
        </row>
        <row r="135">
          <cell r="A135" t="str">
            <v>Sporthalle Dresdner Sportclub 1898 e.V.</v>
          </cell>
          <cell r="B135" t="str">
            <v xml:space="preserve">Magdeburger Straße 12 </v>
          </cell>
          <cell r="C135" t="str">
            <v>01067</v>
          </cell>
          <cell r="D135" t="str">
            <v>Dresden</v>
          </cell>
        </row>
        <row r="136">
          <cell r="A136" t="str">
            <v>Sporthalle ehem. 141. Mittelschule</v>
          </cell>
          <cell r="B136" t="str">
            <v xml:space="preserve">Ginsterstraße 1 </v>
          </cell>
          <cell r="C136" t="str">
            <v>01169</v>
          </cell>
          <cell r="D136" t="str">
            <v>Dresden</v>
          </cell>
        </row>
        <row r="137">
          <cell r="A137" t="str">
            <v>Sporthalle ehem. 72. Oberschule</v>
          </cell>
          <cell r="B137" t="str">
            <v xml:space="preserve">Kleinnaundorfer Straße 6 </v>
          </cell>
          <cell r="C137" t="str">
            <v>01189</v>
          </cell>
          <cell r="D137" t="str">
            <v>Dresden</v>
          </cell>
        </row>
        <row r="138">
          <cell r="A138" t="str">
            <v>Sporthalle ehem. 79. Mittelschule</v>
          </cell>
          <cell r="B138" t="str">
            <v xml:space="preserve">Urnenstraße 22 </v>
          </cell>
          <cell r="C138" t="str">
            <v>01257</v>
          </cell>
          <cell r="D138" t="str">
            <v>Dresden</v>
          </cell>
        </row>
        <row r="139">
          <cell r="A139" t="str">
            <v>Sporthalle ehem. 86. Mittelschule</v>
          </cell>
          <cell r="B139" t="str">
            <v xml:space="preserve">Alexander-Herzen-Straße 64 </v>
          </cell>
          <cell r="C139" t="str">
            <v>01109</v>
          </cell>
          <cell r="D139" t="str">
            <v>Dresden</v>
          </cell>
        </row>
        <row r="140">
          <cell r="A140" t="str">
            <v>Sporthalle ehem. 87. Grundschule</v>
          </cell>
          <cell r="B140" t="str">
            <v xml:space="preserve">Plantagenweg 3 </v>
          </cell>
          <cell r="C140" t="str">
            <v>01326</v>
          </cell>
          <cell r="D140" t="str">
            <v>Dresden</v>
          </cell>
        </row>
        <row r="141">
          <cell r="A141" t="str">
            <v>Sporthalle ehem. Grundschule Schullwitz</v>
          </cell>
          <cell r="B141" t="str">
            <v xml:space="preserve">Bühlauer Straße 25 </v>
          </cell>
          <cell r="C141" t="str">
            <v>01328</v>
          </cell>
          <cell r="D141" t="str">
            <v>Dresden</v>
          </cell>
        </row>
        <row r="142">
          <cell r="A142" t="str">
            <v>Sporthalle ehem. Schule zur Lernförderung</v>
          </cell>
          <cell r="B142" t="str">
            <v xml:space="preserve">Luboldtstraße 15 </v>
          </cell>
          <cell r="C142" t="str">
            <v>01324</v>
          </cell>
          <cell r="D142" t="str">
            <v>Dresden</v>
          </cell>
        </row>
        <row r="143">
          <cell r="A143" t="str">
            <v>Sporthalle Emerich-Ambros-Ufer</v>
          </cell>
          <cell r="B143" t="str">
            <v xml:space="preserve">Emerich-Ambros-Ufer 74 </v>
          </cell>
          <cell r="C143" t="str">
            <v>01159</v>
          </cell>
          <cell r="D143" t="str">
            <v>Dresden</v>
          </cell>
        </row>
        <row r="144">
          <cell r="A144" t="str">
            <v>Sporthalle Förderzentrum "Am Leutewitzer Park"</v>
          </cell>
          <cell r="B144" t="str">
            <v xml:space="preserve">Gottfried-Keller-Straße 40 </v>
          </cell>
          <cell r="C144" t="str">
            <v>01157</v>
          </cell>
          <cell r="D144" t="str">
            <v>Dresden</v>
          </cell>
        </row>
        <row r="145">
          <cell r="A145" t="str">
            <v>Sporthalle Förderzentrum für Körperbehinderte/Sprache</v>
          </cell>
          <cell r="B145" t="str">
            <v xml:space="preserve">Fischhausstraße 12 </v>
          </cell>
          <cell r="C145" t="str">
            <v>01099</v>
          </cell>
          <cell r="D145" t="str">
            <v>Dresden</v>
          </cell>
        </row>
        <row r="146">
          <cell r="A146" t="str">
            <v>Sporthalle Forsythienstraße (ehem. 142.GS)</v>
          </cell>
          <cell r="B146" t="str">
            <v xml:space="preserve">Forsythienstraße 24 </v>
          </cell>
          <cell r="C146" t="str">
            <v>01169</v>
          </cell>
          <cell r="D146" t="str">
            <v>Dresden</v>
          </cell>
        </row>
        <row r="147">
          <cell r="A147" t="str">
            <v>Sporthalle Freie Evangelische Schule Dresden</v>
          </cell>
          <cell r="B147" t="str">
            <v xml:space="preserve">Hausdorfer Straße 4 </v>
          </cell>
          <cell r="C147" t="str">
            <v>01277</v>
          </cell>
          <cell r="D147" t="str">
            <v>Dresden</v>
          </cell>
        </row>
        <row r="148">
          <cell r="A148" t="str">
            <v xml:space="preserve">Sporthalle Gerhard Grafe </v>
          </cell>
          <cell r="B148" t="str">
            <v>Weixdorfer Rathausplatz 2 a</v>
          </cell>
          <cell r="C148" t="str">
            <v>01108</v>
          </cell>
          <cell r="D148" t="str">
            <v>Dresden</v>
          </cell>
        </row>
        <row r="149">
          <cell r="A149" t="str">
            <v>Sporthalle Ginsterstraße (ehem. 140. GS)</v>
          </cell>
          <cell r="B149" t="str">
            <v xml:space="preserve">Ginsterstraße 3 </v>
          </cell>
          <cell r="C149" t="str">
            <v>01169</v>
          </cell>
          <cell r="D149" t="str">
            <v>Dresden</v>
          </cell>
        </row>
        <row r="150">
          <cell r="A150" t="str">
            <v>Sporthalle Grundschule Cossebaude</v>
          </cell>
          <cell r="B150" t="str">
            <v xml:space="preserve">Bahnhofstraße 5 </v>
          </cell>
          <cell r="C150" t="str">
            <v>01156</v>
          </cell>
          <cell r="D150" t="str">
            <v>Dresden</v>
          </cell>
        </row>
        <row r="151">
          <cell r="A151" t="str">
            <v>Sporthalle Grundschule Naußlitz</v>
          </cell>
          <cell r="B151" t="str">
            <v xml:space="preserve">Saalhausener Straße 61 </v>
          </cell>
          <cell r="C151" t="str">
            <v>01159</v>
          </cell>
          <cell r="D151" t="str">
            <v>Dresden</v>
          </cell>
        </row>
        <row r="152">
          <cell r="A152" t="str">
            <v>Sporthalle Grundschule Schönfeld</v>
          </cell>
          <cell r="B152" t="str">
            <v>Borsbergstraße 12 a</v>
          </cell>
          <cell r="C152" t="str">
            <v>01328</v>
          </cell>
          <cell r="D152" t="str">
            <v>Dresden</v>
          </cell>
        </row>
        <row r="153">
          <cell r="A153" t="str">
            <v>Sporthalle Gymnasium Bühlau</v>
          </cell>
          <cell r="B153" t="str">
            <v xml:space="preserve">Quohrener Straße 12 </v>
          </cell>
          <cell r="C153" t="str">
            <v>01324</v>
          </cell>
          <cell r="D153" t="str">
            <v>Dresden</v>
          </cell>
        </row>
        <row r="154">
          <cell r="A154" t="str">
            <v>Sporthalle Gymnasium Bürgerwiese</v>
          </cell>
          <cell r="B154" t="str">
            <v xml:space="preserve">Parkstraße 4 </v>
          </cell>
          <cell r="C154" t="str">
            <v>01069</v>
          </cell>
          <cell r="D154" t="str">
            <v>Dresden</v>
          </cell>
        </row>
        <row r="155">
          <cell r="A155" t="str">
            <v>Sporthalle Gymnasium Cotta</v>
          </cell>
          <cell r="B155" t="str">
            <v xml:space="preserve">Cossebauder Straße 35 </v>
          </cell>
          <cell r="C155" t="str">
            <v>01157</v>
          </cell>
          <cell r="D155" t="str">
            <v>Dresden</v>
          </cell>
        </row>
        <row r="156">
          <cell r="A156" t="str">
            <v>Sporthalle Gymnasium Dreikönigschule</v>
          </cell>
          <cell r="B156" t="str">
            <v xml:space="preserve">Alaunstraße 32 </v>
          </cell>
          <cell r="C156" t="str">
            <v>01099</v>
          </cell>
          <cell r="D156" t="str">
            <v>Dresden</v>
          </cell>
        </row>
        <row r="157">
          <cell r="A157" t="str">
            <v>Sporthalle Gymnasium Klotzsche</v>
          </cell>
          <cell r="B157" t="str">
            <v xml:space="preserve">Karl-Marx-Straße 44 </v>
          </cell>
          <cell r="C157" t="str">
            <v>01109</v>
          </cell>
          <cell r="D157" t="str">
            <v>Dresden</v>
          </cell>
        </row>
        <row r="158">
          <cell r="A158" t="str">
            <v>Sporthalle Gymnasium Pieschen und 145. Oberschule</v>
          </cell>
          <cell r="B158" t="str">
            <v xml:space="preserve">Gehestraße 10 </v>
          </cell>
          <cell r="C158" t="str">
            <v>01127</v>
          </cell>
          <cell r="D158" t="str">
            <v>Dresden</v>
          </cell>
        </row>
        <row r="159">
          <cell r="A159" t="str">
            <v>Sporthalle Gymnasium Tolkewitz</v>
          </cell>
          <cell r="B159" t="str">
            <v xml:space="preserve">Kipsdorfer Straße 160 </v>
          </cell>
          <cell r="C159" t="str">
            <v>01279</v>
          </cell>
          <cell r="D159" t="str">
            <v>Dresden</v>
          </cell>
        </row>
        <row r="160">
          <cell r="A160" t="str">
            <v>Sporthalle Hans-Erlwein-Gymnasium</v>
          </cell>
          <cell r="B160" t="str">
            <v xml:space="preserve">Hepkestraße 63 </v>
          </cell>
          <cell r="C160" t="str">
            <v>01277</v>
          </cell>
          <cell r="D160" t="str">
            <v>Dresden</v>
          </cell>
        </row>
        <row r="161">
          <cell r="A161" t="str">
            <v>Sporthalle HOGA</v>
          </cell>
          <cell r="B161" t="str">
            <v xml:space="preserve">Zamenhofstraße 61 </v>
          </cell>
          <cell r="C161" t="str">
            <v>01257</v>
          </cell>
          <cell r="D161" t="str">
            <v>Dresden</v>
          </cell>
        </row>
        <row r="162">
          <cell r="A162" t="str">
            <v>Sporthalle Internationale Schule</v>
          </cell>
          <cell r="B162" t="str">
            <v xml:space="preserve">Annenstraße 9 </v>
          </cell>
          <cell r="C162" t="str">
            <v>01067</v>
          </cell>
          <cell r="D162" t="str">
            <v>Dresden</v>
          </cell>
        </row>
        <row r="163">
          <cell r="A163" t="str">
            <v>Sporthalle Julius-Ambrosius-Hülße-Gymnasium</v>
          </cell>
          <cell r="B163" t="str">
            <v xml:space="preserve">Hülßestraße 16 </v>
          </cell>
          <cell r="C163" t="str">
            <v>01237</v>
          </cell>
          <cell r="D163" t="str">
            <v>Dresden</v>
          </cell>
        </row>
        <row r="164">
          <cell r="A164" t="str">
            <v>Sporthalle Karl-Liebknecht-Straße</v>
          </cell>
          <cell r="B164" t="str">
            <v xml:space="preserve">Karl-Liebknecht-Straße 53 </v>
          </cell>
          <cell r="C164" t="str">
            <v>01109</v>
          </cell>
          <cell r="D164" t="str">
            <v>Dresden</v>
          </cell>
        </row>
        <row r="165">
          <cell r="A165" t="str">
            <v>Sporthalle Klotzsche</v>
          </cell>
          <cell r="B165" t="str">
            <v xml:space="preserve">Zum Windkanal 14 </v>
          </cell>
          <cell r="C165" t="str">
            <v>01109</v>
          </cell>
          <cell r="D165" t="str">
            <v>Dresden</v>
          </cell>
        </row>
        <row r="166">
          <cell r="A166" t="str">
            <v>Sporthalle Kreuzgymnasium Dresden</v>
          </cell>
          <cell r="B166" t="str">
            <v xml:space="preserve">Dornblüthstraße 4 </v>
          </cell>
          <cell r="C166" t="str">
            <v>01277</v>
          </cell>
          <cell r="D166" t="str">
            <v>Dresden</v>
          </cell>
        </row>
        <row r="167">
          <cell r="A167" t="str">
            <v>Sporthalle Laborschule</v>
          </cell>
          <cell r="B167" t="str">
            <v xml:space="preserve">Espenstraße 3 </v>
          </cell>
          <cell r="C167" t="str">
            <v>01169</v>
          </cell>
          <cell r="D167" t="str">
            <v>Dresden</v>
          </cell>
        </row>
        <row r="168">
          <cell r="A168" t="str">
            <v>Sporthalle Landessportbund Sachsen</v>
          </cell>
          <cell r="B168" t="str">
            <v>Marienallee 14 b</v>
          </cell>
          <cell r="C168" t="str">
            <v>01099</v>
          </cell>
          <cell r="D168" t="str">
            <v>Dresden</v>
          </cell>
        </row>
        <row r="169">
          <cell r="A169" t="str">
            <v>Sporthalle Langebrück</v>
          </cell>
          <cell r="B169" t="str">
            <v>Dresdner Straße 36 a</v>
          </cell>
          <cell r="C169" t="str">
            <v>01465</v>
          </cell>
          <cell r="D169" t="str">
            <v>Dresden</v>
          </cell>
        </row>
        <row r="170">
          <cell r="A170" t="str">
            <v>Sporthalle Lessingstraße</v>
          </cell>
          <cell r="B170" t="str">
            <v xml:space="preserve">Lessingstraße 10 </v>
          </cell>
          <cell r="C170" t="str">
            <v>01099</v>
          </cell>
          <cell r="D170" t="str">
            <v>Dresden</v>
          </cell>
        </row>
        <row r="171">
          <cell r="A171" t="str">
            <v>Sporthalle Leutewitzer Ring</v>
          </cell>
          <cell r="B171" t="str">
            <v xml:space="preserve">Leutewitzer Ring 141 </v>
          </cell>
          <cell r="C171" t="str">
            <v>01169</v>
          </cell>
          <cell r="D171" t="str">
            <v>Dresden</v>
          </cell>
        </row>
        <row r="172">
          <cell r="A172" t="str">
            <v>Sporthalle Marie-Curie-Gymnasium</v>
          </cell>
          <cell r="B172" t="str">
            <v xml:space="preserve">Zirkusstraße 7 </v>
          </cell>
          <cell r="C172" t="str">
            <v>01069</v>
          </cell>
          <cell r="D172" t="str">
            <v>Dresden</v>
          </cell>
        </row>
        <row r="173">
          <cell r="A173" t="str">
            <v>Sporthalle Martin-Andersen-Nexö-Gymnasium</v>
          </cell>
          <cell r="B173" t="str">
            <v xml:space="preserve">Haydnstraße 49 </v>
          </cell>
          <cell r="C173" t="str">
            <v>01309</v>
          </cell>
          <cell r="D173" t="str">
            <v>Dresden</v>
          </cell>
        </row>
        <row r="174">
          <cell r="A174" t="str">
            <v>Sporthalle Montessorischule</v>
          </cell>
          <cell r="B174" t="str">
            <v xml:space="preserve">Glashütter Straße 10 </v>
          </cell>
          <cell r="C174" t="str">
            <v>01309</v>
          </cell>
          <cell r="D174" t="str">
            <v>Dresden</v>
          </cell>
        </row>
        <row r="175">
          <cell r="A175" t="str">
            <v>Sporthalle Nöthnitzer Straße</v>
          </cell>
          <cell r="B175" t="str">
            <v>Nöthnitzer Straße 60 a</v>
          </cell>
          <cell r="C175" t="str">
            <v>01187</v>
          </cell>
          <cell r="D175" t="str">
            <v>Dresden</v>
          </cell>
        </row>
        <row r="176">
          <cell r="A176" t="str">
            <v>Sporthalle Oberschule Cossebaude</v>
          </cell>
          <cell r="B176" t="str">
            <v xml:space="preserve">Erna-Berger-Straße 1 </v>
          </cell>
          <cell r="C176" t="str">
            <v>01156</v>
          </cell>
          <cell r="D176" t="str">
            <v>Dresden</v>
          </cell>
        </row>
        <row r="177">
          <cell r="A177" t="str">
            <v>Sporthalle Oberschule Pieschen</v>
          </cell>
          <cell r="B177" t="str">
            <v xml:space="preserve">Robert-Matzke-Straße 14 </v>
          </cell>
          <cell r="C177" t="str">
            <v>01127</v>
          </cell>
          <cell r="D177" t="str">
            <v>Dresden</v>
          </cell>
        </row>
        <row r="178">
          <cell r="A178" t="str">
            <v>Sporthalle Oberschule Weißig</v>
          </cell>
          <cell r="B178" t="str">
            <v xml:space="preserve">Gönnsdorfer Weg 1 </v>
          </cell>
          <cell r="C178" t="str">
            <v>01328</v>
          </cell>
          <cell r="D178" t="str">
            <v>Dresden</v>
          </cell>
        </row>
        <row r="179">
          <cell r="A179" t="str">
            <v>Sporthalle Oberschule Weixdorf</v>
          </cell>
          <cell r="B179" t="str">
            <v xml:space="preserve">Alte Dresdner Straße 22 </v>
          </cell>
          <cell r="C179" t="str">
            <v>01108</v>
          </cell>
          <cell r="D179" t="str">
            <v>Dresden</v>
          </cell>
        </row>
        <row r="180">
          <cell r="A180" t="str">
            <v>Sporthalle Oskar-Röder-Straße</v>
          </cell>
          <cell r="B180" t="str">
            <v>Oskar-Röder-Straße 4 a</v>
          </cell>
          <cell r="C180" t="str">
            <v>01237</v>
          </cell>
          <cell r="D180" t="str">
            <v>Dresden</v>
          </cell>
        </row>
        <row r="181">
          <cell r="A181" t="str">
            <v>Sporthalle Pestalozziplatz</v>
          </cell>
          <cell r="B181" t="str">
            <v xml:space="preserve">Pestalozziplatz 20 </v>
          </cell>
          <cell r="C181" t="str">
            <v>01127</v>
          </cell>
          <cell r="D181" t="str">
            <v>Dresden</v>
          </cell>
        </row>
        <row r="182">
          <cell r="A182" t="str">
            <v>Sporthalle Romain-Rolland-Gymnasium</v>
          </cell>
          <cell r="B182" t="str">
            <v xml:space="preserve">Weintraubenstraße 3 </v>
          </cell>
          <cell r="C182" t="str">
            <v>01099</v>
          </cell>
          <cell r="D182" t="str">
            <v>Dresden</v>
          </cell>
        </row>
        <row r="183">
          <cell r="A183" t="str">
            <v>Sporthalle Schule für Erziehungshilfe</v>
          </cell>
          <cell r="B183" t="str">
            <v xml:space="preserve">Karl-Laux-Straße 5 </v>
          </cell>
          <cell r="C183" t="str">
            <v>01219</v>
          </cell>
          <cell r="D183" t="str">
            <v>Dresden</v>
          </cell>
        </row>
        <row r="184">
          <cell r="A184" t="str">
            <v>Sporthalle Schule für Erziehungshilfe "Erich Kästner"</v>
          </cell>
          <cell r="B184" t="str">
            <v xml:space="preserve">Zinzendorfstraße 4 </v>
          </cell>
          <cell r="C184" t="str">
            <v>01069</v>
          </cell>
          <cell r="D184" t="str">
            <v>Dresden</v>
          </cell>
        </row>
        <row r="185">
          <cell r="A185" t="str">
            <v>Sporthalle Schule für geistig Behinderte "Astrid Lindgren"</v>
          </cell>
          <cell r="B185" t="str">
            <v xml:space="preserve">Lise-Meitner-Straße 22 </v>
          </cell>
          <cell r="C185" t="str">
            <v>01169</v>
          </cell>
          <cell r="D185" t="str">
            <v>Dresden</v>
          </cell>
        </row>
        <row r="186">
          <cell r="A186" t="str">
            <v>Sporthalle Schule zur Lernförderung "A.S.Makarenko"</v>
          </cell>
          <cell r="B186" t="str">
            <v xml:space="preserve">Leisniger Straße 76 </v>
          </cell>
          <cell r="C186" t="str">
            <v>01127</v>
          </cell>
          <cell r="D186" t="str">
            <v>Dresden</v>
          </cell>
        </row>
        <row r="187">
          <cell r="A187" t="str">
            <v>Sporthalle Schule zur Lernförderung "Albert Schweitzer"</v>
          </cell>
          <cell r="B187" t="str">
            <v xml:space="preserve">Georg-Palitzsch-Straße 40 </v>
          </cell>
          <cell r="C187" t="str">
            <v>01239</v>
          </cell>
          <cell r="D187" t="str">
            <v>Dresden</v>
          </cell>
        </row>
        <row r="188">
          <cell r="A188" t="str">
            <v>Sporthalle Schule zur Lernförderung "Am Landgraben"</v>
          </cell>
          <cell r="B188" t="str">
            <v xml:space="preserve">Pirnaer Landstraße 55 </v>
          </cell>
          <cell r="C188" t="str">
            <v>01237</v>
          </cell>
          <cell r="D188" t="str">
            <v>Dresden</v>
          </cell>
        </row>
        <row r="189">
          <cell r="A189" t="str">
            <v>Sporthalle Sportschulzentrum</v>
          </cell>
          <cell r="B189" t="str">
            <v>Messering 2 a</v>
          </cell>
          <cell r="C189" t="str">
            <v>01067</v>
          </cell>
          <cell r="D189" t="str">
            <v>Dresden</v>
          </cell>
        </row>
        <row r="190">
          <cell r="A190" t="str">
            <v>Sporthalle St. Benno-Gymnasium</v>
          </cell>
          <cell r="B190" t="str">
            <v xml:space="preserve">Pillnitzer Straße 39 </v>
          </cell>
          <cell r="C190" t="str">
            <v>01069</v>
          </cell>
          <cell r="D190" t="str">
            <v>Dresden</v>
          </cell>
        </row>
        <row r="191">
          <cell r="A191" t="str">
            <v>Sporthalle STO Erlweinstraße 6a</v>
          </cell>
          <cell r="B191" t="str">
            <v>Erlweinstraße 6 a</v>
          </cell>
          <cell r="C191" t="str">
            <v>01069</v>
          </cell>
          <cell r="D191" t="str">
            <v>Dresden</v>
          </cell>
        </row>
        <row r="192">
          <cell r="A192" t="str">
            <v>Sporthalle Terrassenufer (ehem. 18. GS)</v>
          </cell>
          <cell r="B192" t="str">
            <v xml:space="preserve">Terrassenufer 15 </v>
          </cell>
          <cell r="C192" t="str">
            <v>01069</v>
          </cell>
          <cell r="D192" t="str">
            <v>Dresden</v>
          </cell>
        </row>
        <row r="193">
          <cell r="A193" t="str">
            <v>Sporthalle Teutoburgstraße (ehem. 20.GS)</v>
          </cell>
          <cell r="B193" t="str">
            <v xml:space="preserve">Teutoburgstraße 15 </v>
          </cell>
          <cell r="C193" t="str">
            <v>01309</v>
          </cell>
          <cell r="D193" t="str">
            <v>Dresden</v>
          </cell>
        </row>
        <row r="194">
          <cell r="A194" t="str">
            <v>Sporthalle Thäterstraße (ehem. 42.GS)</v>
          </cell>
          <cell r="B194" t="str">
            <v xml:space="preserve">Mengsstraße 19 </v>
          </cell>
          <cell r="C194" t="str">
            <v>01139</v>
          </cell>
          <cell r="D194" t="str">
            <v>Dresden</v>
          </cell>
        </row>
        <row r="195">
          <cell r="A195" t="str">
            <v>Sporthalle Universitätsklinikum, Haus 25</v>
          </cell>
          <cell r="B195" t="str">
            <v xml:space="preserve">Fetscherstraße 74 </v>
          </cell>
          <cell r="C195" t="str">
            <v>01307</v>
          </cell>
          <cell r="D195" t="str">
            <v>Dresden</v>
          </cell>
        </row>
        <row r="196">
          <cell r="A196" t="str">
            <v>Sporthalle Universitätsschule</v>
          </cell>
          <cell r="B196" t="str">
            <v>Cämmerswalder Str. 41</v>
          </cell>
          <cell r="C196" t="str">
            <v>01189</v>
          </cell>
          <cell r="D196" t="str">
            <v>Dresden</v>
          </cell>
        </row>
        <row r="197">
          <cell r="A197" t="str">
            <v>Sporthalle Vitzthum-Gymnasium</v>
          </cell>
          <cell r="B197" t="str">
            <v xml:space="preserve">Paradiesstraße 35 </v>
          </cell>
          <cell r="C197" t="str">
            <v>01217</v>
          </cell>
          <cell r="D197" t="str">
            <v>Dresden</v>
          </cell>
        </row>
        <row r="198">
          <cell r="A198" t="str">
            <v>Sporthalle Walddorfschule</v>
          </cell>
          <cell r="B198" t="str">
            <v>Marienallee 5</v>
          </cell>
          <cell r="C198" t="str">
            <v>01099</v>
          </cell>
          <cell r="D198" t="str">
            <v>Dresden</v>
          </cell>
        </row>
        <row r="199">
          <cell r="A199" t="str">
            <v>Sporthalle Weberplatz</v>
          </cell>
          <cell r="B199" t="str">
            <v xml:space="preserve">Weberplatz 5 </v>
          </cell>
          <cell r="C199" t="str">
            <v>01217</v>
          </cell>
          <cell r="D199" t="str">
            <v>Dresden</v>
          </cell>
        </row>
        <row r="200">
          <cell r="A200" t="str">
            <v>Sportkomplex Jägerpark</v>
          </cell>
          <cell r="B200" t="str">
            <v xml:space="preserve">Jägerpark 12 </v>
          </cell>
          <cell r="C200" t="str">
            <v>01099</v>
          </cell>
          <cell r="D200" t="str">
            <v>Dresden</v>
          </cell>
        </row>
        <row r="201">
          <cell r="A201" t="str">
            <v>Sportpark Ostra</v>
          </cell>
          <cell r="B201" t="str">
            <v xml:space="preserve">Magdeburger Straße 10 </v>
          </cell>
          <cell r="C201" t="str">
            <v>01067</v>
          </cell>
          <cell r="D201" t="str">
            <v>Dresden</v>
          </cell>
        </row>
        <row r="202">
          <cell r="A202" t="str">
            <v>Sportplatz  129. Grundschule</v>
          </cell>
          <cell r="B202" t="str">
            <v xml:space="preserve">Otto-Dix-Ring 57 </v>
          </cell>
          <cell r="C202" t="str">
            <v>01219</v>
          </cell>
          <cell r="D202" t="str">
            <v>Dresden</v>
          </cell>
        </row>
        <row r="203">
          <cell r="A203" t="str">
            <v>Sportplatz "Am Dölzschgaben"</v>
          </cell>
          <cell r="B203" t="str">
            <v xml:space="preserve">Am Dölzschgraben 7 </v>
          </cell>
          <cell r="C203" t="str">
            <v>01187</v>
          </cell>
          <cell r="D203" t="str">
            <v>Dresden</v>
          </cell>
        </row>
        <row r="204">
          <cell r="A204" t="str">
            <v>Sportplatz "Am Leutewitzer Park"</v>
          </cell>
          <cell r="B204" t="str">
            <v>Steinbacher Straße 56 a</v>
          </cell>
          <cell r="C204" t="str">
            <v>01157</v>
          </cell>
          <cell r="D204" t="str">
            <v>Dresden</v>
          </cell>
        </row>
        <row r="205">
          <cell r="A205" t="str">
            <v>Sportplatz 101. Oberschule</v>
          </cell>
          <cell r="B205" t="str">
            <v xml:space="preserve">Pfotenhauerstraße 42 </v>
          </cell>
          <cell r="C205" t="str">
            <v>01307</v>
          </cell>
          <cell r="D205" t="str">
            <v>Dresden</v>
          </cell>
        </row>
        <row r="206">
          <cell r="A206" t="str">
            <v>Sportplatz 107. Oberschule</v>
          </cell>
          <cell r="B206" t="str">
            <v xml:space="preserve">Hepkestraße 28 </v>
          </cell>
          <cell r="C206" t="str">
            <v>01309</v>
          </cell>
          <cell r="D206" t="str">
            <v>Dresden</v>
          </cell>
        </row>
        <row r="207">
          <cell r="A207" t="str">
            <v>Sportplatz 113. Grundschule</v>
          </cell>
          <cell r="B207" t="str">
            <v xml:space="preserve">Georg-Nerlich-Straße 1 </v>
          </cell>
          <cell r="C207" t="str">
            <v>01307</v>
          </cell>
          <cell r="D207" t="str">
            <v>Dresden</v>
          </cell>
        </row>
        <row r="208">
          <cell r="A208" t="str">
            <v>Sportplatz 120. Grundschule</v>
          </cell>
          <cell r="B208" t="str">
            <v xml:space="preserve">Trattendorfer Straße 1 </v>
          </cell>
          <cell r="C208" t="str">
            <v>01239</v>
          </cell>
          <cell r="D208" t="str">
            <v>Dresden</v>
          </cell>
        </row>
        <row r="209">
          <cell r="A209" t="str">
            <v>Sportplatz 121. Oberschule</v>
          </cell>
          <cell r="B209" t="str">
            <v xml:space="preserve">Gamigstraße 28 </v>
          </cell>
          <cell r="C209" t="str">
            <v>01239</v>
          </cell>
          <cell r="D209" t="str">
            <v>Dresden</v>
          </cell>
        </row>
        <row r="210">
          <cell r="A210" t="str">
            <v>Sportplatz 135. Grundschule</v>
          </cell>
          <cell r="B210" t="str">
            <v xml:space="preserve">Amalie-Dietrich-Platz 10 </v>
          </cell>
          <cell r="C210" t="str">
            <v>01169</v>
          </cell>
          <cell r="D210" t="str">
            <v>Dresden</v>
          </cell>
        </row>
        <row r="211">
          <cell r="A211" t="str">
            <v>Sportplatz 15. Grundschule</v>
          </cell>
          <cell r="B211" t="str">
            <v xml:space="preserve">Seifhennersdorfer Straße 10 </v>
          </cell>
          <cell r="C211" t="str">
            <v>01099</v>
          </cell>
          <cell r="D211" t="str">
            <v>Dresden</v>
          </cell>
        </row>
        <row r="212">
          <cell r="A212" t="str">
            <v>Sportplatz 19. Grundschule</v>
          </cell>
          <cell r="B212" t="str">
            <v xml:space="preserve">Am Jägerpark 5 </v>
          </cell>
          <cell r="C212" t="str">
            <v>01099</v>
          </cell>
          <cell r="D212" t="str">
            <v>Dresden</v>
          </cell>
        </row>
        <row r="213">
          <cell r="A213" t="str">
            <v>Sportplatz 30. Grundschule</v>
          </cell>
          <cell r="B213" t="str">
            <v xml:space="preserve">Hechtstraße 55 </v>
          </cell>
          <cell r="C213" t="str">
            <v>01097</v>
          </cell>
          <cell r="D213" t="str">
            <v>Dresden</v>
          </cell>
        </row>
        <row r="214">
          <cell r="A214" t="str">
            <v>Sportplatz 46. Oberschule</v>
          </cell>
          <cell r="B214" t="str">
            <v xml:space="preserve">Leubnitzer Straße 14 </v>
          </cell>
          <cell r="C214" t="str">
            <v>01069</v>
          </cell>
          <cell r="D214" t="str">
            <v>Dresden</v>
          </cell>
        </row>
        <row r="215">
          <cell r="A215" t="str">
            <v>Sportplatz 62. Oberschule</v>
          </cell>
          <cell r="B215" t="str">
            <v xml:space="preserve">Fidelio-F.-Finke-Straße 15 </v>
          </cell>
          <cell r="C215" t="str">
            <v>01326</v>
          </cell>
          <cell r="D215" t="str">
            <v>Dresden</v>
          </cell>
        </row>
        <row r="216">
          <cell r="A216" t="str">
            <v>Sportplatz 63. Grundschule</v>
          </cell>
          <cell r="B216" t="str">
            <v xml:space="preserve">Wägnerstraße 24 </v>
          </cell>
          <cell r="C216" t="str">
            <v>01309</v>
          </cell>
          <cell r="D216" t="str">
            <v>Dresden</v>
          </cell>
        </row>
        <row r="217">
          <cell r="A217" t="str">
            <v>Sportplatz 66. Oberschule</v>
          </cell>
          <cell r="B217" t="str">
            <v xml:space="preserve">Dieselstraße 55 </v>
          </cell>
          <cell r="C217" t="str">
            <v>01257</v>
          </cell>
          <cell r="D217" t="str">
            <v>Dresden</v>
          </cell>
        </row>
        <row r="218">
          <cell r="A218" t="str">
            <v>Sportplatz 77. Grundschule</v>
          </cell>
          <cell r="B218" t="str">
            <v xml:space="preserve">Am Urnenfeld 27 </v>
          </cell>
          <cell r="C218" t="str">
            <v>01157</v>
          </cell>
          <cell r="D218" t="str">
            <v>Dresden</v>
          </cell>
        </row>
        <row r="219">
          <cell r="A219" t="str">
            <v>Sportplatz 81. Grundschule</v>
          </cell>
          <cell r="B219" t="str">
            <v xml:space="preserve">Robert-Weber-Straße 5 </v>
          </cell>
          <cell r="C219" t="str">
            <v>01187</v>
          </cell>
          <cell r="D219" t="str">
            <v>Dresden</v>
          </cell>
        </row>
        <row r="220">
          <cell r="A220" t="str">
            <v>Sportplatz 9. Oberschule</v>
          </cell>
          <cell r="B220" t="str">
            <v xml:space="preserve">Lommatzscher Straße 121 </v>
          </cell>
          <cell r="C220" t="str">
            <v>01139</v>
          </cell>
          <cell r="D220" t="str">
            <v>Dresden</v>
          </cell>
        </row>
        <row r="221">
          <cell r="A221" t="str">
            <v>Sportplatz Aachener Straße</v>
          </cell>
          <cell r="B221" t="str">
            <v>Aachener Straße 19 a</v>
          </cell>
          <cell r="C221" t="str">
            <v>01129</v>
          </cell>
          <cell r="D221" t="str">
            <v>Dresden</v>
          </cell>
        </row>
        <row r="222">
          <cell r="A222" t="str">
            <v>Sportplatz am Gemeindezentrum Gompitz</v>
          </cell>
          <cell r="B222" t="str">
            <v>Altnossener Straße 46 a</v>
          </cell>
          <cell r="C222" t="str">
            <v>01156</v>
          </cell>
          <cell r="D222" t="str">
            <v>Dresden</v>
          </cell>
        </row>
        <row r="223">
          <cell r="A223" t="str">
            <v>Sportplatz Bärensteiner Straße</v>
          </cell>
          <cell r="B223" t="str">
            <v xml:space="preserve">Bärensteiner Straße 33 </v>
          </cell>
          <cell r="C223" t="str">
            <v>01277</v>
          </cell>
          <cell r="D223" t="str">
            <v>Dresden</v>
          </cell>
        </row>
        <row r="224">
          <cell r="A224" t="str">
            <v>Sportplatz Bärnsdorfer Straße</v>
          </cell>
          <cell r="B224" t="str">
            <v xml:space="preserve">Bärnsdorfer Straße 2 </v>
          </cell>
          <cell r="C224" t="str">
            <v>01097</v>
          </cell>
          <cell r="D224" t="str">
            <v>Dresden</v>
          </cell>
        </row>
        <row r="225">
          <cell r="A225" t="str">
            <v>Sportplatz Bertolt-Brecht-Gymnasium</v>
          </cell>
          <cell r="B225" t="str">
            <v>Thomaestraße</v>
          </cell>
          <cell r="C225" t="str">
            <v>01307</v>
          </cell>
          <cell r="D225" t="str">
            <v>Dresden</v>
          </cell>
        </row>
        <row r="226">
          <cell r="A226" t="str">
            <v>Sportplatz BIP Kreativitätsschule</v>
          </cell>
          <cell r="B226" t="str">
            <v xml:space="preserve">Tiergartenstraße 18 </v>
          </cell>
          <cell r="C226" t="str">
            <v>01219</v>
          </cell>
          <cell r="D226" t="str">
            <v>Dresden</v>
          </cell>
        </row>
        <row r="227">
          <cell r="A227" t="str">
            <v>Sportplatz Boxberger Straße</v>
          </cell>
          <cell r="B227" t="str">
            <v xml:space="preserve">Boxberger Straße 1 </v>
          </cell>
          <cell r="C227" t="str">
            <v>01239</v>
          </cell>
          <cell r="D227" t="str">
            <v>Dresden</v>
          </cell>
        </row>
        <row r="228">
          <cell r="A228" t="str">
            <v>Sportplatz BSZ Gesundheit und Sozialwesen</v>
          </cell>
          <cell r="B228" t="str">
            <v xml:space="preserve">Döbelner Straße 8 </v>
          </cell>
          <cell r="C228" t="str">
            <v>01129</v>
          </cell>
          <cell r="D228" t="str">
            <v>Dresden</v>
          </cell>
        </row>
        <row r="229">
          <cell r="A229" t="str">
            <v xml:space="preserve">Sportplatz Christliche Schule Dresden </v>
          </cell>
          <cell r="B229" t="str">
            <v xml:space="preserve">Rathener Straße 78 </v>
          </cell>
          <cell r="C229" t="str">
            <v>01259</v>
          </cell>
          <cell r="D229" t="str">
            <v>Dresden</v>
          </cell>
        </row>
        <row r="230">
          <cell r="A230" t="str">
            <v>Sportplatz Cossebaude</v>
          </cell>
          <cell r="B230" t="str">
            <v xml:space="preserve">Gohliser Weg 16 </v>
          </cell>
          <cell r="C230" t="str">
            <v>01156</v>
          </cell>
          <cell r="D230" t="str">
            <v>Dresden</v>
          </cell>
        </row>
        <row r="231">
          <cell r="A231" t="str">
            <v>Sportplatz Dobritz</v>
          </cell>
          <cell r="B231" t="str">
            <v xml:space="preserve">Breitscheidstraße 86 </v>
          </cell>
          <cell r="C231" t="str">
            <v>01237</v>
          </cell>
          <cell r="D231" t="str">
            <v>Dresden</v>
          </cell>
        </row>
        <row r="232">
          <cell r="A232" t="str">
            <v>Sportplatz Dohnaer Straße</v>
          </cell>
          <cell r="B232" t="str">
            <v xml:space="preserve">Dohnaer Straße 154 </v>
          </cell>
          <cell r="C232" t="str">
            <v>01239</v>
          </cell>
          <cell r="D232" t="str">
            <v>Dresden</v>
          </cell>
        </row>
        <row r="233">
          <cell r="A233" t="str">
            <v>Sportplatz Eibenstocker Straße</v>
          </cell>
          <cell r="B233" t="str">
            <v xml:space="preserve">Eibenstocker Straße 1 </v>
          </cell>
          <cell r="C233" t="str">
            <v>01309</v>
          </cell>
          <cell r="D233" t="str">
            <v>Dresden</v>
          </cell>
        </row>
        <row r="234">
          <cell r="A234" t="str">
            <v>Sportplatz Eisenberger Straße</v>
          </cell>
          <cell r="B234" t="str">
            <v>Eisenberger Straße 1 a</v>
          </cell>
          <cell r="C234" t="str">
            <v>01127</v>
          </cell>
          <cell r="D234" t="str">
            <v>Dresden</v>
          </cell>
        </row>
        <row r="235">
          <cell r="A235" t="str">
            <v>Sportplatz Grundschule Langebrück</v>
          </cell>
          <cell r="B235" t="str">
            <v xml:space="preserve">Friedrich-Wolf-Straße 7 </v>
          </cell>
          <cell r="C235" t="str">
            <v>01465</v>
          </cell>
          <cell r="D235" t="str">
            <v>Dresden</v>
          </cell>
        </row>
        <row r="236">
          <cell r="A236" t="str">
            <v>Sportplatz Gymnasium Plauen</v>
          </cell>
          <cell r="B236" t="str">
            <v xml:space="preserve">Kantstraße 2 </v>
          </cell>
          <cell r="C236" t="str">
            <v>01187</v>
          </cell>
          <cell r="D236" t="str">
            <v>Dresden</v>
          </cell>
        </row>
        <row r="237">
          <cell r="A237" t="str">
            <v>Sportplatz Hebbelstraße</v>
          </cell>
          <cell r="B237" t="str">
            <v xml:space="preserve">Hebbelstraße 23 </v>
          </cell>
          <cell r="C237" t="str">
            <v>01157</v>
          </cell>
          <cell r="D237" t="str">
            <v>Dresden</v>
          </cell>
        </row>
        <row r="238">
          <cell r="A238" t="str">
            <v>Sportplatz Karl-Liebknecht-Straße</v>
          </cell>
          <cell r="B238" t="str">
            <v xml:space="preserve">Karl-Liebknecht-Straße 53 </v>
          </cell>
          <cell r="C238" t="str">
            <v>01109</v>
          </cell>
          <cell r="D238" t="str">
            <v>Dresden</v>
          </cell>
        </row>
        <row r="239">
          <cell r="A239" t="str">
            <v>Sportplatz Karlsruher Straße</v>
          </cell>
          <cell r="B239" t="str">
            <v>Karlsruher Str. 77</v>
          </cell>
          <cell r="C239" t="str">
            <v>01189</v>
          </cell>
          <cell r="D239" t="str">
            <v>Dresden</v>
          </cell>
        </row>
        <row r="240">
          <cell r="A240" t="str">
            <v>Sportplatz Käthe-Kollwitz-Ufer</v>
          </cell>
          <cell r="B240" t="str">
            <v>Käthe-Kollwitz-Ufer 19 b</v>
          </cell>
          <cell r="C240" t="str">
            <v>01307</v>
          </cell>
          <cell r="D240" t="str">
            <v>Dresden</v>
          </cell>
        </row>
        <row r="241">
          <cell r="A241" t="str">
            <v>Sportplatz Klotzscher Hauptstraße</v>
          </cell>
          <cell r="B241" t="str">
            <v>Klotzscher Hauptstraße 29 f</v>
          </cell>
          <cell r="C241" t="str">
            <v>01109</v>
          </cell>
          <cell r="D241" t="str">
            <v>Dresden</v>
          </cell>
        </row>
        <row r="242">
          <cell r="A242" t="str">
            <v>Sportplatz Liebstädter Straße</v>
          </cell>
          <cell r="B242" t="str">
            <v xml:space="preserve">Liebstädter Straße 15 </v>
          </cell>
          <cell r="C242" t="str">
            <v>01277</v>
          </cell>
          <cell r="D242" t="str">
            <v>Dresden</v>
          </cell>
        </row>
        <row r="243">
          <cell r="A243" t="str">
            <v>Sportplatz Lockwitzgrund</v>
          </cell>
          <cell r="B243" t="str">
            <v xml:space="preserve">Lockwitzgrund 20 </v>
          </cell>
          <cell r="C243" t="str">
            <v>01257</v>
          </cell>
          <cell r="D243" t="str">
            <v>Dresden</v>
          </cell>
        </row>
        <row r="244">
          <cell r="A244" t="str">
            <v>Sportplatz Loschwitz</v>
          </cell>
          <cell r="B244" t="str">
            <v xml:space="preserve">Friedrich-Wieck-Straße 32 </v>
          </cell>
          <cell r="C244" t="str">
            <v>01326</v>
          </cell>
          <cell r="D244" t="str">
            <v>Dresden</v>
          </cell>
        </row>
        <row r="245">
          <cell r="A245" t="str">
            <v>Sportplatz Ludwig-Kossuth-Straße</v>
          </cell>
          <cell r="B245" t="str">
            <v>Ludwig-Kossuth-Straße 34 a</v>
          </cell>
          <cell r="C245" t="str">
            <v>01109</v>
          </cell>
          <cell r="D245" t="str">
            <v>Dresden</v>
          </cell>
        </row>
        <row r="246">
          <cell r="A246" t="str">
            <v>Sportplatz Malterstraße</v>
          </cell>
          <cell r="B246" t="str">
            <v xml:space="preserve">Malterstraße 18 </v>
          </cell>
          <cell r="C246" t="str">
            <v>01159</v>
          </cell>
          <cell r="D246" t="str">
            <v>Dresden</v>
          </cell>
        </row>
        <row r="247">
          <cell r="A247" t="str">
            <v>Sportplatz Meschwitzstraße</v>
          </cell>
          <cell r="B247" t="str">
            <v xml:space="preserve">Meschwitzstraße 10 </v>
          </cell>
          <cell r="C247" t="str">
            <v>01099</v>
          </cell>
          <cell r="D247" t="str">
            <v>Dresden</v>
          </cell>
        </row>
        <row r="248">
          <cell r="A248" t="str">
            <v>Sportplatz Nachtflügelweg</v>
          </cell>
          <cell r="B248" t="str">
            <v xml:space="preserve">Nachtflügelweg 36 </v>
          </cell>
          <cell r="C248" t="str">
            <v>01324</v>
          </cell>
          <cell r="D248" t="str">
            <v>Dresden</v>
          </cell>
        </row>
        <row r="249">
          <cell r="A249" t="str">
            <v>Sportplatz Narzissenweg</v>
          </cell>
          <cell r="B249" t="str">
            <v xml:space="preserve">Narzissenweg 9 </v>
          </cell>
          <cell r="C249" t="str">
            <v>01259</v>
          </cell>
          <cell r="D249" t="str">
            <v>Dresden</v>
          </cell>
        </row>
        <row r="250">
          <cell r="A250" t="str">
            <v>Sportplatz Neuländer Straße</v>
          </cell>
          <cell r="B250" t="str">
            <v xml:space="preserve">Neuländer Straße 60 </v>
          </cell>
          <cell r="C250" t="str">
            <v>01129</v>
          </cell>
          <cell r="D250" t="str">
            <v>Dresden</v>
          </cell>
        </row>
        <row r="251">
          <cell r="A251" t="str">
            <v>Sportplatz Nickern Wittgensdorfer Straße</v>
          </cell>
          <cell r="B251" t="str">
            <v xml:space="preserve">Wittgensdorfer Straße 30 </v>
          </cell>
          <cell r="C251" t="str">
            <v>01257</v>
          </cell>
          <cell r="D251" t="str">
            <v>Dresden</v>
          </cell>
        </row>
        <row r="252">
          <cell r="A252" t="str">
            <v>Sportplatz Oberpoyritz</v>
          </cell>
          <cell r="B252" t="str">
            <v xml:space="preserve">An der Schmiede 10 </v>
          </cell>
          <cell r="C252" t="str">
            <v>01326</v>
          </cell>
          <cell r="D252" t="str">
            <v>Dresden</v>
          </cell>
        </row>
        <row r="253">
          <cell r="A253" t="str">
            <v>Sportplatz Oskar-Röder-Straße</v>
          </cell>
          <cell r="B253" t="str">
            <v>Oskar-Röder-Straße 4 a</v>
          </cell>
          <cell r="C253" t="str">
            <v>01237</v>
          </cell>
          <cell r="D253" t="str">
            <v>Dresden</v>
          </cell>
        </row>
        <row r="254">
          <cell r="A254" t="str">
            <v>Sportplatz Pestalozzi-Gymnasium</v>
          </cell>
          <cell r="B254" t="str">
            <v xml:space="preserve">Pestalozziplatz 22 </v>
          </cell>
          <cell r="C254" t="str">
            <v>01127</v>
          </cell>
          <cell r="D254" t="str">
            <v>Dresden</v>
          </cell>
        </row>
        <row r="255">
          <cell r="A255" t="str">
            <v>Sportplatz Pfotenhauerstraße</v>
          </cell>
          <cell r="B255" t="str">
            <v xml:space="preserve">Pfotenhauerstraße 79 </v>
          </cell>
          <cell r="C255" t="str">
            <v>01307</v>
          </cell>
          <cell r="D255" t="str">
            <v>Dresden</v>
          </cell>
        </row>
        <row r="256">
          <cell r="A256" t="str">
            <v>Sportplatz Pillnitzer Landstraße 94</v>
          </cell>
          <cell r="B256" t="str">
            <v xml:space="preserve">Pillnitzer Landstraße 94 </v>
          </cell>
          <cell r="C256" t="str">
            <v>01326</v>
          </cell>
          <cell r="D256" t="str">
            <v>Dresden</v>
          </cell>
        </row>
        <row r="257">
          <cell r="A257" t="str">
            <v>Sportplatz Pirnaer Landstraße 121 b</v>
          </cell>
          <cell r="B257" t="str">
            <v>Pirnaer Landstraße 121 b</v>
          </cell>
          <cell r="C257" t="str">
            <v>01257</v>
          </cell>
          <cell r="D257" t="str">
            <v>Dresden</v>
          </cell>
        </row>
        <row r="258">
          <cell r="A258" t="str">
            <v>Sportplatz Pirnaer Landstraße 267</v>
          </cell>
          <cell r="B258" t="str">
            <v xml:space="preserve">Pirnaer Landstraße 267 </v>
          </cell>
          <cell r="C258" t="str">
            <v>01259</v>
          </cell>
          <cell r="D258" t="str">
            <v>Dresden</v>
          </cell>
        </row>
        <row r="259">
          <cell r="A259" t="str">
            <v>Sportplatz Saalhausener Straße</v>
          </cell>
          <cell r="B259" t="str">
            <v xml:space="preserve">Williamstraße 12 </v>
          </cell>
          <cell r="C259" t="str">
            <v>01159</v>
          </cell>
          <cell r="D259" t="str">
            <v>Dresden</v>
          </cell>
        </row>
        <row r="260">
          <cell r="A260" t="str">
            <v>Sportplatz Salzburger Straße</v>
          </cell>
          <cell r="B260" t="str">
            <v xml:space="preserve">Salzburger Straße 141 </v>
          </cell>
          <cell r="C260" t="str">
            <v>01237</v>
          </cell>
          <cell r="D260" t="str">
            <v>Dresden</v>
          </cell>
        </row>
        <row r="261">
          <cell r="A261" t="str">
            <v>Sportplatz Schule für Erziehungshilfe "Erich Kästner"</v>
          </cell>
          <cell r="B261" t="str">
            <v xml:space="preserve">Zinzendorfstraße 4 </v>
          </cell>
          <cell r="C261" t="str">
            <v>01069</v>
          </cell>
          <cell r="D261" t="str">
            <v>Dresden</v>
          </cell>
        </row>
        <row r="262">
          <cell r="A262" t="str">
            <v>Sportplatz Steirische Straße</v>
          </cell>
          <cell r="B262" t="str">
            <v xml:space="preserve">Steirische Straße 1 </v>
          </cell>
          <cell r="C262" t="str">
            <v>01279</v>
          </cell>
          <cell r="D262" t="str">
            <v>Dresden</v>
          </cell>
        </row>
        <row r="263">
          <cell r="A263" t="str">
            <v>Sportplatz Stuttgarter Straße</v>
          </cell>
          <cell r="B263" t="str">
            <v xml:space="preserve">Stuttgarter Straße 41 </v>
          </cell>
          <cell r="C263" t="str">
            <v>01189</v>
          </cell>
          <cell r="D263" t="str">
            <v>Dresden</v>
          </cell>
        </row>
        <row r="264">
          <cell r="A264" t="str">
            <v>Sportplatz Tolkewitzer Straße</v>
          </cell>
          <cell r="B264" t="str">
            <v xml:space="preserve">Tolkewitzer Straße 61 </v>
          </cell>
          <cell r="C264" t="str">
            <v>01277</v>
          </cell>
          <cell r="D264" t="str">
            <v>Dresden</v>
          </cell>
        </row>
        <row r="265">
          <cell r="A265" t="str">
            <v>Sportplatz Weixdorf</v>
          </cell>
          <cell r="B265" t="str">
            <v xml:space="preserve">Zum Sportplatz 4 </v>
          </cell>
          <cell r="C265" t="str">
            <v>01108</v>
          </cell>
          <cell r="D265" t="str">
            <v>Dresden</v>
          </cell>
        </row>
        <row r="266">
          <cell r="A266" t="str">
            <v>Sportplatz Wurzener Straße</v>
          </cell>
          <cell r="B266" t="str">
            <v xml:space="preserve">Wurzener Straße 20 </v>
          </cell>
          <cell r="C266" t="str">
            <v>01127</v>
          </cell>
          <cell r="D266" t="str">
            <v>Dresden</v>
          </cell>
        </row>
        <row r="267">
          <cell r="A267" t="str">
            <v>Sportplatz Zum Windkanal</v>
          </cell>
          <cell r="B267" t="str">
            <v xml:space="preserve">Zum Windkanal 14 </v>
          </cell>
          <cell r="C267" t="str">
            <v>01109</v>
          </cell>
          <cell r="D267" t="str">
            <v>Dresden</v>
          </cell>
        </row>
        <row r="268">
          <cell r="A268" t="str">
            <v>Sportraum BSZ Gastgewerbe</v>
          </cell>
          <cell r="B268" t="str">
            <v xml:space="preserve">Ehrlichstraße 1 </v>
          </cell>
          <cell r="C268" t="str">
            <v>01067</v>
          </cell>
          <cell r="D268" t="str">
            <v>Dresden</v>
          </cell>
        </row>
        <row r="269">
          <cell r="A269" t="str">
            <v>Sportzentrum Blasewitz</v>
          </cell>
          <cell r="B269" t="str">
            <v xml:space="preserve">Oehmestraße 1 </v>
          </cell>
          <cell r="C269" t="str">
            <v>01277</v>
          </cell>
          <cell r="D269" t="str">
            <v>Dresden</v>
          </cell>
        </row>
        <row r="270">
          <cell r="A270" t="str">
            <v>SPORTZENTRUM Hochland e.V.</v>
          </cell>
          <cell r="B270" t="str">
            <v>Bautzner Landstraße 291</v>
          </cell>
          <cell r="C270" t="str">
            <v>01328</v>
          </cell>
          <cell r="D270" t="str">
            <v>Dresden</v>
          </cell>
        </row>
        <row r="271">
          <cell r="A271" t="str">
            <v>Sprunghalle Freiberger Platz</v>
          </cell>
          <cell r="B271" t="str">
            <v>Freiberger Platz 1 a</v>
          </cell>
          <cell r="C271" t="str">
            <v>01067</v>
          </cell>
          <cell r="D271" t="str">
            <v>Dresden</v>
          </cell>
        </row>
        <row r="272">
          <cell r="A272" t="str">
            <v>Stadion Bodenbacher Straße</v>
          </cell>
          <cell r="B272" t="str">
            <v xml:space="preserve">Bodenbacher Straße 152 </v>
          </cell>
          <cell r="C272" t="str">
            <v>01277</v>
          </cell>
          <cell r="D272" t="str">
            <v>Dresden</v>
          </cell>
        </row>
        <row r="273">
          <cell r="A273" t="str">
            <v>Tennisanlage Waldpark</v>
          </cell>
          <cell r="B273" t="str">
            <v xml:space="preserve">Vogesenweg 10 </v>
          </cell>
          <cell r="C273" t="str">
            <v>01309</v>
          </cell>
          <cell r="D273" t="str">
            <v>Dresden</v>
          </cell>
        </row>
        <row r="274">
          <cell r="A274" t="str">
            <v>Tennisgelände Andreas-Schubert-Straße</v>
          </cell>
          <cell r="B274" t="str">
            <v>Andreas-Schubert-Straße 51</v>
          </cell>
          <cell r="C274" t="str">
            <v>01069</v>
          </cell>
          <cell r="D274" t="str">
            <v>Dresden</v>
          </cell>
        </row>
        <row r="275">
          <cell r="A275" t="str">
            <v>Traditionelles Taekwon-DO Studio</v>
          </cell>
          <cell r="B275" t="str">
            <v>Reisewitzer Straße 29</v>
          </cell>
          <cell r="C275" t="str">
            <v>01159</v>
          </cell>
          <cell r="D275" t="str">
            <v>Dresden</v>
          </cell>
        </row>
        <row r="276">
          <cell r="A276" t="str">
            <v>XXL Dresden</v>
          </cell>
          <cell r="B276" t="str">
            <v xml:space="preserve">Breitscheidstraße 40 </v>
          </cell>
          <cell r="C276" t="str">
            <v>01237</v>
          </cell>
          <cell r="D276" t="str">
            <v>Dresden</v>
          </cell>
        </row>
      </sheetData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Abfrage Vereine"/>
      <sheetName val="Beispiel"/>
      <sheetName val="Sportstätten"/>
    </sheetNames>
    <sheetDataSet>
      <sheetData sheetId="0"/>
      <sheetData sheetId="1"/>
      <sheetData sheetId="2">
        <row r="3">
          <cell r="A3" t="str">
            <v>Ballsportarena</v>
          </cell>
          <cell r="B3" t="str">
            <v xml:space="preserve">Weißeritzstraße 4 </v>
          </cell>
          <cell r="C3" t="str">
            <v>01067</v>
          </cell>
          <cell r="D3" t="str">
            <v>Dresden</v>
          </cell>
        </row>
        <row r="4">
          <cell r="A4" t="str">
            <v>Bootshaus Fidelio-F.-Finke-Straße</v>
          </cell>
          <cell r="B4" t="str">
            <v xml:space="preserve">Fidelio-F.-Finke-Straße 12 </v>
          </cell>
          <cell r="C4" t="str">
            <v>01326</v>
          </cell>
          <cell r="D4" t="str">
            <v>Dresden</v>
          </cell>
        </row>
        <row r="5">
          <cell r="A5" t="str">
            <v>Bootshaus Hamburger Straße</v>
          </cell>
          <cell r="B5" t="str">
            <v xml:space="preserve">Hamburger Straße 84 </v>
          </cell>
          <cell r="C5" t="str">
            <v>01157</v>
          </cell>
          <cell r="D5" t="str">
            <v>Dresden</v>
          </cell>
        </row>
        <row r="6">
          <cell r="A6" t="str">
            <v>Bootshaus Heinrich-Schütz-Straße</v>
          </cell>
          <cell r="B6" t="str">
            <v xml:space="preserve">Heinrich-Schütz-Straße 2 </v>
          </cell>
          <cell r="C6" t="str">
            <v>01277</v>
          </cell>
          <cell r="D6" t="str">
            <v>Dresden</v>
          </cell>
        </row>
        <row r="7">
          <cell r="A7" t="str">
            <v>Bootshaus Iglauer Straße</v>
          </cell>
          <cell r="B7" t="str">
            <v xml:space="preserve">Iglauer Straße 17 </v>
          </cell>
          <cell r="C7" t="str">
            <v>01279</v>
          </cell>
          <cell r="D7" t="str">
            <v>Dresden</v>
          </cell>
        </row>
        <row r="8">
          <cell r="A8" t="str">
            <v>Bootshaus Käthe-Kollwitz-Ufer</v>
          </cell>
          <cell r="B8" t="str">
            <v>Käthe-Kollwitz-Ufer 33 b</v>
          </cell>
          <cell r="C8" t="str">
            <v>01307</v>
          </cell>
          <cell r="D8" t="str">
            <v>Dresden</v>
          </cell>
        </row>
        <row r="9">
          <cell r="A9" t="str">
            <v>Bootshaus Landeshauptstadt Dresden</v>
          </cell>
          <cell r="B9" t="str">
            <v xml:space="preserve">Tolkewitzer Straße 81 </v>
          </cell>
          <cell r="C9" t="str">
            <v>01277</v>
          </cell>
          <cell r="D9" t="str">
            <v>Dresden</v>
          </cell>
        </row>
        <row r="10">
          <cell r="A10" t="str">
            <v>Bootshaus Laubegaster Ufer 35</v>
          </cell>
          <cell r="B10" t="str">
            <v xml:space="preserve">Laubegaster Ufer 35 </v>
          </cell>
          <cell r="C10" t="str">
            <v>01279</v>
          </cell>
          <cell r="D10" t="str">
            <v>Dresden</v>
          </cell>
        </row>
        <row r="11">
          <cell r="A11" t="str">
            <v>Bootshaus Laubegaster Ufer 8</v>
          </cell>
          <cell r="B11" t="str">
            <v xml:space="preserve">Laubegaster Ufer 8 </v>
          </cell>
          <cell r="C11" t="str">
            <v>01279</v>
          </cell>
          <cell r="D11" t="str">
            <v>Dresden</v>
          </cell>
        </row>
        <row r="12">
          <cell r="A12" t="str">
            <v>Bootshaus Leipziger Straße</v>
          </cell>
          <cell r="B12" t="str">
            <v>Leipziger Straße 91 a</v>
          </cell>
          <cell r="C12" t="str">
            <v>01127</v>
          </cell>
          <cell r="D12" t="str">
            <v>Dresden</v>
          </cell>
        </row>
        <row r="13">
          <cell r="A13" t="str">
            <v>Bootshaus Sächsischer Seesportclub Dresden</v>
          </cell>
          <cell r="B13" t="str">
            <v xml:space="preserve">Tolkewitzer Straße 65 </v>
          </cell>
          <cell r="C13" t="str">
            <v>01277</v>
          </cell>
          <cell r="D13" t="str">
            <v>Dresden</v>
          </cell>
        </row>
        <row r="14">
          <cell r="A14" t="str">
            <v>Bootshaus Scharfenberger Straße</v>
          </cell>
          <cell r="B14" t="str">
            <v xml:space="preserve">Scharfenberger Straße 4 </v>
          </cell>
          <cell r="C14" t="str">
            <v>01139</v>
          </cell>
          <cell r="D14" t="str">
            <v>Dresden</v>
          </cell>
        </row>
        <row r="15">
          <cell r="A15" t="str">
            <v>Bootshaus Tolkewitzer Straße</v>
          </cell>
          <cell r="B15" t="str">
            <v xml:space="preserve">Tolkewitzer Straße 69 </v>
          </cell>
          <cell r="C15" t="str">
            <v>01277</v>
          </cell>
          <cell r="D15" t="str">
            <v>Dresden</v>
          </cell>
        </row>
        <row r="16">
          <cell r="A16" t="str">
            <v>Büro- und Verwaltungsgebäude  EBS</v>
          </cell>
          <cell r="B16" t="str">
            <v>Freiberger Str. 31</v>
          </cell>
          <cell r="C16" t="str">
            <v>01067</v>
          </cell>
          <cell r="D16" t="str">
            <v>Dresden</v>
          </cell>
        </row>
        <row r="17">
          <cell r="A17" t="str">
            <v>Erlweinturnhalle</v>
          </cell>
          <cell r="B17" t="str">
            <v>Bünaustraße 30 a</v>
          </cell>
          <cell r="C17" t="str">
            <v>01159</v>
          </cell>
          <cell r="D17" t="str">
            <v>Dresden</v>
          </cell>
        </row>
        <row r="18">
          <cell r="A18" t="str">
            <v>Joynext Arena</v>
          </cell>
          <cell r="B18" t="str">
            <v xml:space="preserve">Magdeburger Straße 10 </v>
          </cell>
          <cell r="C18" t="str">
            <v>01067</v>
          </cell>
          <cell r="D18" t="str">
            <v>Dresden</v>
          </cell>
        </row>
        <row r="19">
          <cell r="A19" t="str">
            <v>Kletterzentrum DAV Dresden</v>
          </cell>
          <cell r="B19" t="str">
            <v xml:space="preserve">Papiermühlengasse 10 </v>
          </cell>
          <cell r="C19" t="str">
            <v>01159</v>
          </cell>
          <cell r="D19" t="str">
            <v>Dresden</v>
          </cell>
        </row>
        <row r="20">
          <cell r="A20" t="str">
            <v>Kunstrasenplatz Dohnaer Str.</v>
          </cell>
          <cell r="B20" t="str">
            <v>Dohnaer Str. 154</v>
          </cell>
          <cell r="C20" t="str">
            <v>01239</v>
          </cell>
          <cell r="D20" t="str">
            <v>Dresden</v>
          </cell>
        </row>
        <row r="21">
          <cell r="A21" t="str">
            <v>Mandala Boulderhalle</v>
          </cell>
          <cell r="B21" t="str">
            <v xml:space="preserve">Königsbrücker Straße 96 </v>
          </cell>
          <cell r="C21" t="str">
            <v>01099</v>
          </cell>
          <cell r="D21" t="str">
            <v>Dresden</v>
          </cell>
        </row>
        <row r="22">
          <cell r="A22" t="str">
            <v>Margon Arena</v>
          </cell>
          <cell r="B22" t="str">
            <v xml:space="preserve">Bodenbacher Straße 154 </v>
          </cell>
          <cell r="C22" t="str">
            <v>01277</v>
          </cell>
          <cell r="D22" t="str">
            <v>Dresden</v>
          </cell>
        </row>
        <row r="23">
          <cell r="A23" t="str">
            <v>Schwimmhalle Bühlau</v>
          </cell>
          <cell r="B23" t="str">
            <v>Bautzner Landstraße 92 c</v>
          </cell>
          <cell r="C23" t="str">
            <v>01324</v>
          </cell>
          <cell r="D23" t="str">
            <v>Dresden</v>
          </cell>
        </row>
        <row r="24">
          <cell r="A24" t="str">
            <v>Schwimmhalle Freiberger Platz</v>
          </cell>
          <cell r="B24" t="str">
            <v>Freiberger Platz 1 a</v>
          </cell>
          <cell r="C24" t="str">
            <v>01067</v>
          </cell>
          <cell r="D24" t="str">
            <v>Dresden</v>
          </cell>
        </row>
        <row r="25">
          <cell r="A25" t="str">
            <v>Schwimmhalle Georg-Arnhold-Bad</v>
          </cell>
          <cell r="B25" t="str">
            <v>Helmut-Schön-Allee 2</v>
          </cell>
          <cell r="C25" t="str">
            <v>01069</v>
          </cell>
          <cell r="D25" t="str">
            <v>Dresden</v>
          </cell>
        </row>
        <row r="26">
          <cell r="A26" t="str">
            <v>Schwimmhalle Klotzsche</v>
          </cell>
          <cell r="B26" t="str">
            <v xml:space="preserve">Zum Windkanal 14 </v>
          </cell>
          <cell r="C26" t="str">
            <v>01109</v>
          </cell>
          <cell r="D26" t="str">
            <v>Dresden</v>
          </cell>
        </row>
        <row r="27">
          <cell r="A27" t="str">
            <v>Schwimmhalle Prohlis</v>
          </cell>
          <cell r="B27" t="str">
            <v xml:space="preserve">Senftenberger Straße 58 </v>
          </cell>
          <cell r="C27" t="str">
            <v>01239</v>
          </cell>
          <cell r="D27" t="str">
            <v>Dresden</v>
          </cell>
        </row>
        <row r="28">
          <cell r="A28" t="str">
            <v>Seidnitz Center</v>
          </cell>
          <cell r="B28" t="str">
            <v>Enderstraße 59</v>
          </cell>
          <cell r="C28" t="str">
            <v>01277</v>
          </cell>
          <cell r="D28" t="str">
            <v>Dresden</v>
          </cell>
        </row>
        <row r="29">
          <cell r="A29" t="str">
            <v xml:space="preserve">Skatehalle Dresden </v>
          </cell>
          <cell r="B29" t="str">
            <v>Lohrmannstraße 22</v>
          </cell>
          <cell r="C29" t="str">
            <v>01237</v>
          </cell>
          <cell r="D29" t="str">
            <v>Dresden</v>
          </cell>
        </row>
        <row r="30">
          <cell r="A30" t="str">
            <v>Skatepark Lingnerallee</v>
          </cell>
          <cell r="B30" t="str">
            <v>Lingnerallee</v>
          </cell>
          <cell r="C30" t="str">
            <v>01069</v>
          </cell>
          <cell r="D30" t="str">
            <v>Dresden</v>
          </cell>
        </row>
        <row r="31">
          <cell r="A31" t="str">
            <v>Snoobi Dresden e.V.</v>
          </cell>
          <cell r="B31" t="str">
            <v>Rethelstraße 26</v>
          </cell>
          <cell r="C31" t="str">
            <v>01139</v>
          </cell>
          <cell r="D31" t="str">
            <v>Dresden</v>
          </cell>
        </row>
        <row r="32">
          <cell r="A32" t="str">
            <v>Sport &amp; Tanzstudio Dresden</v>
          </cell>
          <cell r="B32" t="str">
            <v xml:space="preserve">Saydaer Straße 6 </v>
          </cell>
          <cell r="C32" t="str">
            <v>01257</v>
          </cell>
          <cell r="D32" t="str">
            <v>Dresden</v>
          </cell>
        </row>
        <row r="33">
          <cell r="A33" t="str">
            <v>Sport- und Freizeittreff Gönnsdorf e.V.</v>
          </cell>
          <cell r="B33" t="str">
            <v>Schönfelder Landstraße 27</v>
          </cell>
          <cell r="C33" t="str">
            <v>01328</v>
          </cell>
          <cell r="D33" t="str">
            <v>Dresden</v>
          </cell>
        </row>
        <row r="34">
          <cell r="A34" t="str">
            <v>Sporthalle 10. Grundschule</v>
          </cell>
          <cell r="B34" t="str">
            <v xml:space="preserve">Struvestraße 11 </v>
          </cell>
          <cell r="C34" t="str">
            <v>01069</v>
          </cell>
          <cell r="D34" t="str">
            <v>Dresden</v>
          </cell>
        </row>
        <row r="35">
          <cell r="A35" t="str">
            <v>Sporthalle 101. Oberschule</v>
          </cell>
          <cell r="B35" t="str">
            <v xml:space="preserve">Pfotenhauerstraße 42 </v>
          </cell>
          <cell r="C35" t="str">
            <v>01307</v>
          </cell>
          <cell r="D35" t="str">
            <v>Dresden</v>
          </cell>
        </row>
        <row r="36">
          <cell r="A36" t="str">
            <v>Sporthalle 102. Grundschule</v>
          </cell>
          <cell r="B36" t="str">
            <v xml:space="preserve">Pfotenhauerstraße 40 </v>
          </cell>
          <cell r="C36" t="str">
            <v>01307</v>
          </cell>
          <cell r="D36" t="str">
            <v>Dresden</v>
          </cell>
        </row>
        <row r="37">
          <cell r="A37" t="str">
            <v>Sporthalle 103. Grundschule</v>
          </cell>
          <cell r="B37" t="str">
            <v xml:space="preserve">Hohnsteiner Straße 8 </v>
          </cell>
          <cell r="C37" t="str">
            <v>01099</v>
          </cell>
          <cell r="D37" t="str">
            <v>Dresden</v>
          </cell>
        </row>
        <row r="38">
          <cell r="A38" t="str">
            <v>Sporthalle 106. Grundschule</v>
          </cell>
          <cell r="B38" t="str">
            <v xml:space="preserve">Großenhainer Straße 187 </v>
          </cell>
          <cell r="C38" t="str">
            <v>01129</v>
          </cell>
          <cell r="D38" t="str">
            <v>Dresden</v>
          </cell>
        </row>
        <row r="39">
          <cell r="A39" t="str">
            <v>Sporthalle 108. Grundschule/ 107. Oberschule</v>
          </cell>
          <cell r="B39" t="str">
            <v xml:space="preserve">Geisingstraße 45 </v>
          </cell>
          <cell r="C39" t="str">
            <v>01309</v>
          </cell>
          <cell r="D39" t="str">
            <v>Dresden</v>
          </cell>
        </row>
        <row r="40">
          <cell r="A40" t="str">
            <v>Sporthalle 113. Grundschule</v>
          </cell>
          <cell r="B40" t="str">
            <v xml:space="preserve">Georg-Nerlich-Straße 1 </v>
          </cell>
          <cell r="C40" t="str">
            <v>01307</v>
          </cell>
          <cell r="D40" t="str">
            <v>Dresden</v>
          </cell>
        </row>
        <row r="41">
          <cell r="A41" t="str">
            <v>Sporthalle 116. Oberschule</v>
          </cell>
          <cell r="B41" t="str">
            <v xml:space="preserve">Feuerbachstraße 5 </v>
          </cell>
          <cell r="C41" t="str">
            <v>01219</v>
          </cell>
          <cell r="D41" t="str">
            <v>Dresden</v>
          </cell>
        </row>
        <row r="42">
          <cell r="A42" t="str">
            <v>Sporthalle 117. Grundschule</v>
          </cell>
          <cell r="B42" t="str">
            <v xml:space="preserve">Hochschulstraße 35 </v>
          </cell>
          <cell r="C42" t="str">
            <v>01069</v>
          </cell>
          <cell r="D42" t="str">
            <v>Dresden</v>
          </cell>
        </row>
        <row r="43">
          <cell r="A43" t="str">
            <v>Sporthalle 12. Grundschule</v>
          </cell>
          <cell r="B43" t="str">
            <v xml:space="preserve">Hebbelstraße 20 </v>
          </cell>
          <cell r="C43" t="str">
            <v>01157</v>
          </cell>
          <cell r="D43" t="str">
            <v>Dresden</v>
          </cell>
        </row>
        <row r="44">
          <cell r="A44" t="str">
            <v>Sporthalle 120. Grundschule</v>
          </cell>
          <cell r="B44" t="str">
            <v xml:space="preserve">Trattendorfer Straße 1 </v>
          </cell>
          <cell r="C44" t="str">
            <v>01239</v>
          </cell>
          <cell r="D44" t="str">
            <v>Dresden</v>
          </cell>
        </row>
        <row r="45">
          <cell r="A45" t="str">
            <v>Sporthalle 121. Oberschule</v>
          </cell>
          <cell r="B45" t="str">
            <v xml:space="preserve">Gamigstraße 28 </v>
          </cell>
          <cell r="C45" t="str">
            <v>01239</v>
          </cell>
          <cell r="D45" t="str">
            <v>Dresden</v>
          </cell>
        </row>
        <row r="46">
          <cell r="A46" t="str">
            <v>Sporthalle 128. Oberschule</v>
          </cell>
          <cell r="B46" t="str">
            <v xml:space="preserve">Rudolf-Bergander-Ring 3 </v>
          </cell>
          <cell r="C46" t="str">
            <v>01219</v>
          </cell>
          <cell r="D46" t="str">
            <v>Dresden</v>
          </cell>
        </row>
        <row r="47">
          <cell r="A47" t="str">
            <v>Sporthalle 129. Grundschule</v>
          </cell>
          <cell r="B47" t="str">
            <v xml:space="preserve">Otto-Dix-Ring 57 </v>
          </cell>
          <cell r="C47" t="str">
            <v>01219</v>
          </cell>
          <cell r="D47" t="str">
            <v>Dresden</v>
          </cell>
        </row>
        <row r="48">
          <cell r="A48" t="str">
            <v>Sporthalle 135. Grundschule</v>
          </cell>
          <cell r="B48" t="str">
            <v xml:space="preserve">Amalie-Dietrich-Platz 10 </v>
          </cell>
          <cell r="C48" t="str">
            <v>01169</v>
          </cell>
          <cell r="D48" t="str">
            <v>Dresden</v>
          </cell>
        </row>
        <row r="49">
          <cell r="A49" t="str">
            <v>Sporthalle 138. Oberschule</v>
          </cell>
          <cell r="B49" t="str">
            <v xml:space="preserve">Omsewitzer Ring 2 </v>
          </cell>
          <cell r="C49" t="str">
            <v>01169</v>
          </cell>
          <cell r="D49" t="str">
            <v>Dresden</v>
          </cell>
        </row>
        <row r="50">
          <cell r="A50" t="str">
            <v>Sporthalle 139. Grundschule</v>
          </cell>
          <cell r="B50" t="str">
            <v xml:space="preserve">Omsewitzer Ring 4 </v>
          </cell>
          <cell r="C50" t="str">
            <v>01169</v>
          </cell>
          <cell r="D50" t="str">
            <v>Dresden</v>
          </cell>
        </row>
        <row r="51">
          <cell r="A51" t="str">
            <v>Sporthalle 14. Grundschule und "Robinsonschule"</v>
          </cell>
          <cell r="B51" t="str">
            <v xml:space="preserve">Schweizer Straße 7 </v>
          </cell>
          <cell r="C51" t="str">
            <v>01069</v>
          </cell>
          <cell r="D51" t="str">
            <v>Dresden</v>
          </cell>
        </row>
        <row r="52">
          <cell r="A52" t="str">
            <v>Sporthalle 144. Grundschule</v>
          </cell>
          <cell r="B52" t="str">
            <v>Herbststraße 21 a</v>
          </cell>
          <cell r="C52" t="str">
            <v>01139</v>
          </cell>
          <cell r="D52" t="str">
            <v>Dresden</v>
          </cell>
        </row>
        <row r="53">
          <cell r="A53" t="str">
            <v>Sporthalle 147. Grundschule</v>
          </cell>
          <cell r="B53" t="str">
            <v>Döbelner Straße 6 b</v>
          </cell>
          <cell r="C53" t="str">
            <v>01129</v>
          </cell>
          <cell r="D53" t="str">
            <v>Dresden</v>
          </cell>
        </row>
        <row r="54">
          <cell r="A54" t="str">
            <v>Sporthalle 15. Grundschule</v>
          </cell>
          <cell r="B54" t="str">
            <v>Görlitzer Straße 8</v>
          </cell>
          <cell r="C54" t="str">
            <v>01099</v>
          </cell>
          <cell r="D54" t="str">
            <v>Dresden</v>
          </cell>
        </row>
        <row r="55">
          <cell r="A55" t="str">
            <v>Sporthalle 153. Grundschule</v>
          </cell>
          <cell r="B55" t="str">
            <v>Fröbelstraße 1</v>
          </cell>
          <cell r="C55" t="str">
            <v>01159</v>
          </cell>
          <cell r="D55" t="str">
            <v>Dresden</v>
          </cell>
        </row>
        <row r="56">
          <cell r="A56" t="str">
            <v>Sporthalle 16. Grundschule</v>
          </cell>
          <cell r="B56" t="str">
            <v xml:space="preserve">Josephinenstraße 6 </v>
          </cell>
          <cell r="C56" t="str">
            <v>01069</v>
          </cell>
          <cell r="D56" t="str">
            <v>Dresden</v>
          </cell>
        </row>
        <row r="57">
          <cell r="A57" t="str">
            <v>Sporthalle 19. Grundschule</v>
          </cell>
          <cell r="B57" t="str">
            <v xml:space="preserve">Am Jägerpark 5 </v>
          </cell>
          <cell r="C57" t="str">
            <v>01099</v>
          </cell>
          <cell r="D57" t="str">
            <v>Dresden</v>
          </cell>
        </row>
        <row r="58">
          <cell r="A58" t="str">
            <v>Sporthalle 25. Grund- und Oberschule</v>
          </cell>
          <cell r="B58" t="str">
            <v xml:space="preserve">Pohlandstraße 40 </v>
          </cell>
          <cell r="C58" t="str">
            <v>01309</v>
          </cell>
          <cell r="D58" t="str">
            <v>Dresden</v>
          </cell>
        </row>
        <row r="59">
          <cell r="A59" t="str">
            <v>Sporthalle 26. Grundschule</v>
          </cell>
          <cell r="B59" t="str">
            <v xml:space="preserve">Osterbergstraße 22 </v>
          </cell>
          <cell r="C59" t="str">
            <v>01127</v>
          </cell>
          <cell r="D59" t="str">
            <v>Dresden</v>
          </cell>
        </row>
        <row r="60">
          <cell r="A60" t="str">
            <v>Sporthalle 30. Grundschule</v>
          </cell>
          <cell r="B60" t="str">
            <v xml:space="preserve">Hechtstraße 55 </v>
          </cell>
          <cell r="C60" t="str">
            <v>01097</v>
          </cell>
          <cell r="D60" t="str">
            <v>Dresden</v>
          </cell>
        </row>
        <row r="61">
          <cell r="A61" t="str">
            <v>Sporthalle 30. Oberschule</v>
          </cell>
          <cell r="B61" t="str">
            <v xml:space="preserve">Unterer Kreuzweg 4 </v>
          </cell>
          <cell r="C61" t="str">
            <v>01097</v>
          </cell>
          <cell r="D61" t="str">
            <v>Dresden</v>
          </cell>
        </row>
        <row r="62">
          <cell r="A62" t="str">
            <v>Sporthalle 32. Grundschule</v>
          </cell>
          <cell r="B62" t="str">
            <v xml:space="preserve">Hofmannstraße 34 </v>
          </cell>
          <cell r="C62" t="str">
            <v>01277</v>
          </cell>
          <cell r="D62" t="str">
            <v>Dresden</v>
          </cell>
        </row>
        <row r="63">
          <cell r="A63" t="str">
            <v>Sporthalle 32. Oberschule</v>
          </cell>
          <cell r="B63" t="str">
            <v xml:space="preserve">Schilfweg 3 </v>
          </cell>
          <cell r="C63" t="str">
            <v>01237</v>
          </cell>
          <cell r="D63" t="str">
            <v>Dresden</v>
          </cell>
        </row>
        <row r="64">
          <cell r="A64" t="str">
            <v>Sporthalle 33. Grundschule</v>
          </cell>
          <cell r="B64" t="str">
            <v xml:space="preserve">Marienberger Straße 7 </v>
          </cell>
          <cell r="C64" t="str">
            <v>01279</v>
          </cell>
          <cell r="D64" t="str">
            <v>Dresden</v>
          </cell>
        </row>
        <row r="65">
          <cell r="A65" t="str">
            <v>Sporthalle 35. Grundschule</v>
          </cell>
          <cell r="B65" t="str">
            <v xml:space="preserve">Bünaustraße 12 </v>
          </cell>
          <cell r="C65" t="str">
            <v>01159</v>
          </cell>
          <cell r="D65" t="str">
            <v>Dresden</v>
          </cell>
        </row>
        <row r="66">
          <cell r="A66" t="str">
            <v>Sporthalle 35. Oberschule</v>
          </cell>
          <cell r="B66" t="str">
            <v xml:space="preserve">Clara-Zetkin-Straße 20 </v>
          </cell>
          <cell r="C66" t="str">
            <v>01159</v>
          </cell>
          <cell r="D66" t="str">
            <v>Dresden</v>
          </cell>
        </row>
        <row r="67">
          <cell r="A67" t="str">
            <v>Sporthalle 36. Oberschule/ 37. Grundschule</v>
          </cell>
          <cell r="B67" t="str">
            <v xml:space="preserve">Emil-Ueberall-Straße 34 </v>
          </cell>
          <cell r="C67" t="str">
            <v>01159</v>
          </cell>
          <cell r="D67" t="str">
            <v>Dresden</v>
          </cell>
        </row>
        <row r="68">
          <cell r="A68" t="str">
            <v>Sporthalle 39. Grundschule</v>
          </cell>
          <cell r="B68" t="str">
            <v xml:space="preserve">Schleiermacherstraße 8 </v>
          </cell>
          <cell r="C68" t="str">
            <v>01187</v>
          </cell>
          <cell r="D68" t="str">
            <v>Dresden</v>
          </cell>
        </row>
        <row r="69">
          <cell r="A69" t="str">
            <v>Sporthalle 4. Grundschule</v>
          </cell>
          <cell r="B69" t="str">
            <v xml:space="preserve">Löwenstraße 2 </v>
          </cell>
          <cell r="C69" t="str">
            <v>01099</v>
          </cell>
          <cell r="D69" t="str">
            <v>Dresden</v>
          </cell>
        </row>
        <row r="70">
          <cell r="A70" t="str">
            <v>Sporthalle 41. Grundschule</v>
          </cell>
          <cell r="B70" t="str">
            <v xml:space="preserve">Hauptmannstraße 15 </v>
          </cell>
          <cell r="C70" t="str">
            <v>01139</v>
          </cell>
          <cell r="D70" t="str">
            <v>Dresden</v>
          </cell>
        </row>
        <row r="71">
          <cell r="A71" t="str">
            <v>Sporthalle 43. Grundschule</v>
          </cell>
          <cell r="B71" t="str">
            <v xml:space="preserve">Riegelplatz 2 </v>
          </cell>
          <cell r="C71" t="str">
            <v>01139</v>
          </cell>
          <cell r="D71" t="str">
            <v>Dresden</v>
          </cell>
        </row>
        <row r="72">
          <cell r="A72" t="str">
            <v>Sporthalle 44. Grundschule</v>
          </cell>
          <cell r="B72" t="str">
            <v xml:space="preserve">Salbachstraße 10 </v>
          </cell>
          <cell r="C72" t="str">
            <v>01279</v>
          </cell>
          <cell r="D72" t="str">
            <v>Dresden</v>
          </cell>
        </row>
        <row r="73">
          <cell r="A73" t="str">
            <v>Sporthalle 46. Oberschule</v>
          </cell>
          <cell r="B73" t="str">
            <v xml:space="preserve">Bernhardstraße 18 </v>
          </cell>
          <cell r="C73" t="str">
            <v>01069</v>
          </cell>
          <cell r="D73" t="str">
            <v>Dresden</v>
          </cell>
        </row>
        <row r="74">
          <cell r="A74" t="str">
            <v>Sporthalle 47. Grundschule</v>
          </cell>
          <cell r="B74" t="str">
            <v xml:space="preserve">Mockritzer Straße 19 </v>
          </cell>
          <cell r="C74" t="str">
            <v>01219</v>
          </cell>
          <cell r="D74" t="str">
            <v>Dresden</v>
          </cell>
        </row>
        <row r="75">
          <cell r="A75" t="str">
            <v>Sporthalle 48. Grundschule</v>
          </cell>
          <cell r="B75" t="str">
            <v xml:space="preserve">Seminarstraße 11 </v>
          </cell>
          <cell r="C75" t="str">
            <v>01067</v>
          </cell>
          <cell r="D75" t="str">
            <v>Dresden</v>
          </cell>
        </row>
        <row r="76">
          <cell r="A76" t="str">
            <v>Sporthalle 49. Grundschule</v>
          </cell>
          <cell r="B76" t="str">
            <v xml:space="preserve">Bernhardstraße 80 </v>
          </cell>
          <cell r="C76" t="str">
            <v>01187</v>
          </cell>
          <cell r="D76" t="str">
            <v>Dresden</v>
          </cell>
        </row>
        <row r="77">
          <cell r="A77" t="str">
            <v>Sporthalle 50. Grundschule</v>
          </cell>
          <cell r="B77" t="str">
            <v xml:space="preserve">Dörnichtweg 54 </v>
          </cell>
          <cell r="C77" t="str">
            <v>01109</v>
          </cell>
          <cell r="D77" t="str">
            <v>Dresden</v>
          </cell>
        </row>
        <row r="78">
          <cell r="A78" t="str">
            <v>Sporthalle 51. Grundschule</v>
          </cell>
          <cell r="B78" t="str">
            <v xml:space="preserve">Rosa-Menzer-Straße 24 </v>
          </cell>
          <cell r="C78" t="str">
            <v>01309</v>
          </cell>
          <cell r="D78" t="str">
            <v>Dresden</v>
          </cell>
        </row>
        <row r="79">
          <cell r="A79" t="str">
            <v>Sporthalle 55. Oberschule</v>
          </cell>
          <cell r="B79" t="str">
            <v xml:space="preserve">Nöthnitzer Straße 6 </v>
          </cell>
          <cell r="C79" t="str">
            <v>01187</v>
          </cell>
          <cell r="D79" t="str">
            <v>Dresden</v>
          </cell>
        </row>
        <row r="80">
          <cell r="A80" t="str">
            <v>Sporthalle 56. Grundschule</v>
          </cell>
          <cell r="B80" t="str">
            <v xml:space="preserve">Böttgerstraße 11 </v>
          </cell>
          <cell r="C80" t="str">
            <v>01129</v>
          </cell>
          <cell r="D80" t="str">
            <v>Dresden</v>
          </cell>
        </row>
        <row r="81">
          <cell r="A81" t="str">
            <v>Sporthalle 56. Oberschule</v>
          </cell>
          <cell r="B81" t="str">
            <v xml:space="preserve">Aachener Straße 10 </v>
          </cell>
          <cell r="C81" t="str">
            <v>01129</v>
          </cell>
          <cell r="D81" t="str">
            <v>Dresden</v>
          </cell>
        </row>
        <row r="82">
          <cell r="A82" t="str">
            <v>Sporthalle 59. Grundschule</v>
          </cell>
          <cell r="B82" t="str">
            <v xml:space="preserve">Kurparkstraße 12 </v>
          </cell>
          <cell r="C82" t="str">
            <v>01324</v>
          </cell>
          <cell r="D82" t="str">
            <v>Dresden</v>
          </cell>
        </row>
        <row r="83">
          <cell r="A83" t="str">
            <v>Sporthalle 6. Grundschule</v>
          </cell>
          <cell r="B83" t="str">
            <v xml:space="preserve">Fetscherstraße 2 </v>
          </cell>
          <cell r="C83" t="str">
            <v>01307</v>
          </cell>
          <cell r="D83" t="str">
            <v>Dresden</v>
          </cell>
        </row>
        <row r="84">
          <cell r="A84" t="str">
            <v>Sporthalle 61. Grundschule</v>
          </cell>
          <cell r="B84" t="str">
            <v>Hutbergstraße 2</v>
          </cell>
          <cell r="C84" t="str">
            <v>01326</v>
          </cell>
          <cell r="D84" t="str">
            <v>Dresden</v>
          </cell>
        </row>
        <row r="85">
          <cell r="A85" t="str">
            <v>Sporthalle 62. Grundschule</v>
          </cell>
          <cell r="B85" t="str">
            <v xml:space="preserve">Pillnitzer Landstraße 38 </v>
          </cell>
          <cell r="C85" t="str">
            <v>01326</v>
          </cell>
          <cell r="D85" t="str">
            <v>Dresden</v>
          </cell>
        </row>
        <row r="86">
          <cell r="A86" t="str">
            <v>Sporthalle 62. Oberschule</v>
          </cell>
          <cell r="B86" t="str">
            <v xml:space="preserve">Fidelio-F.-Finke-Straße 15 </v>
          </cell>
          <cell r="C86" t="str">
            <v>01326</v>
          </cell>
          <cell r="D86" t="str">
            <v>Dresden</v>
          </cell>
        </row>
        <row r="87">
          <cell r="A87" t="str">
            <v>Sporthalle 63. Grundschule</v>
          </cell>
          <cell r="B87" t="str">
            <v xml:space="preserve">Wägnerstraße 24 </v>
          </cell>
          <cell r="C87" t="str">
            <v>01309</v>
          </cell>
          <cell r="D87" t="str">
            <v>Dresden</v>
          </cell>
        </row>
        <row r="88">
          <cell r="A88" t="str">
            <v>Sporthalle 64. Oberschule</v>
          </cell>
          <cell r="B88" t="str">
            <v xml:space="preserve">Linzer Straße 1 </v>
          </cell>
          <cell r="C88" t="str">
            <v>01279</v>
          </cell>
          <cell r="D88" t="str">
            <v>Dresden</v>
          </cell>
        </row>
        <row r="89">
          <cell r="A89" t="str">
            <v>Sporthalle 65. Grundschule</v>
          </cell>
          <cell r="B89" t="str">
            <v xml:space="preserve">Zschierener Straße 5 </v>
          </cell>
          <cell r="C89" t="str">
            <v>01259</v>
          </cell>
          <cell r="D89" t="str">
            <v>Dresden</v>
          </cell>
        </row>
        <row r="90">
          <cell r="A90" t="str">
            <v>Sporthalle 66. Oberschule</v>
          </cell>
          <cell r="B90" t="str">
            <v xml:space="preserve">Dieselstraße 55 </v>
          </cell>
          <cell r="C90" t="str">
            <v>01257</v>
          </cell>
          <cell r="D90" t="str">
            <v>Dresden</v>
          </cell>
        </row>
        <row r="91">
          <cell r="A91" t="str">
            <v>Sporthalle 68. Grundschule</v>
          </cell>
          <cell r="B91" t="str">
            <v xml:space="preserve">Heiligenbornstraße 15 </v>
          </cell>
          <cell r="C91" t="str">
            <v>01219</v>
          </cell>
          <cell r="D91" t="str">
            <v>Dresden</v>
          </cell>
        </row>
        <row r="92">
          <cell r="A92" t="str">
            <v>Sporthalle 70. Grundschule</v>
          </cell>
          <cell r="B92" t="str">
            <v xml:space="preserve">Südhöhe 36 </v>
          </cell>
          <cell r="C92" t="str">
            <v>01217</v>
          </cell>
          <cell r="D92" t="str">
            <v>Dresden</v>
          </cell>
        </row>
        <row r="93">
          <cell r="A93" t="str">
            <v>Sporthalle 71. Grundschule</v>
          </cell>
          <cell r="B93" t="str">
            <v xml:space="preserve">Franzweg 4 </v>
          </cell>
          <cell r="C93" t="str">
            <v>01217</v>
          </cell>
          <cell r="D93" t="str">
            <v>Dresden</v>
          </cell>
        </row>
        <row r="94">
          <cell r="A94" t="str">
            <v>Sporthalle 74. Grundschule Gompitz</v>
          </cell>
          <cell r="B94" t="str">
            <v xml:space="preserve">Ockerwitzer Allee 128 </v>
          </cell>
          <cell r="C94" t="str">
            <v>01156</v>
          </cell>
          <cell r="D94" t="str">
            <v>Dresden</v>
          </cell>
        </row>
        <row r="95">
          <cell r="A95" t="str">
            <v>Sporthalle 75. Grundschule</v>
          </cell>
          <cell r="B95" t="str">
            <v xml:space="preserve">Warthaer Straße 60 </v>
          </cell>
          <cell r="C95" t="str">
            <v>01157</v>
          </cell>
          <cell r="D95" t="str">
            <v>Dresden</v>
          </cell>
        </row>
        <row r="96">
          <cell r="A96" t="str">
            <v>Sporthalle 76. Grundschule</v>
          </cell>
          <cell r="B96" t="str">
            <v>Am Lehmberg 28 a</v>
          </cell>
          <cell r="C96" t="str">
            <v>01157</v>
          </cell>
          <cell r="D96" t="str">
            <v>Dresden</v>
          </cell>
        </row>
        <row r="97">
          <cell r="A97" t="str">
            <v>Sporthalle 76. Oberschule</v>
          </cell>
          <cell r="B97" t="str">
            <v xml:space="preserve">Merbitzer Straße 9 </v>
          </cell>
          <cell r="C97" t="str">
            <v>01157</v>
          </cell>
          <cell r="D97" t="str">
            <v>Dresden</v>
          </cell>
        </row>
        <row r="98">
          <cell r="A98" t="str">
            <v>Sporthalle 77. Grundschule</v>
          </cell>
          <cell r="B98" t="str">
            <v xml:space="preserve">Am Urnenfeld 27 </v>
          </cell>
          <cell r="C98" t="str">
            <v>01157</v>
          </cell>
          <cell r="D98" t="str">
            <v>Dresden</v>
          </cell>
        </row>
        <row r="99">
          <cell r="A99" t="str">
            <v>Sporthalle 8. Grundschule</v>
          </cell>
          <cell r="B99" t="str">
            <v xml:space="preserve">Konkordienstraße 12 </v>
          </cell>
          <cell r="C99" t="str">
            <v>01127</v>
          </cell>
          <cell r="D99" t="str">
            <v>Dresden</v>
          </cell>
        </row>
        <row r="100">
          <cell r="A100" t="str">
            <v>Sporthalle 80. Grundschule</v>
          </cell>
          <cell r="B100" t="str">
            <v xml:space="preserve">Oskar-Seyffert-Straße 3 </v>
          </cell>
          <cell r="C100" t="str">
            <v>01189</v>
          </cell>
          <cell r="D100" t="str">
            <v>Dresden</v>
          </cell>
        </row>
        <row r="101">
          <cell r="A101" t="str">
            <v>Sporthalle 81. Grundschule</v>
          </cell>
          <cell r="B101" t="str">
            <v xml:space="preserve">Robert-Weber-Straße 5 </v>
          </cell>
          <cell r="C101" t="str">
            <v>01187</v>
          </cell>
          <cell r="D101" t="str">
            <v>Dresden</v>
          </cell>
        </row>
        <row r="102">
          <cell r="A102" t="str">
            <v>Sporthalle 82. Grund- und Oberschule</v>
          </cell>
          <cell r="B102" t="str">
            <v xml:space="preserve">Gertrud-Caspari-Straße 9 </v>
          </cell>
          <cell r="C102" t="str">
            <v>01109</v>
          </cell>
          <cell r="D102" t="str">
            <v>Dresden</v>
          </cell>
        </row>
        <row r="103">
          <cell r="A103" t="str">
            <v>Sporthalle 84. Grundschule</v>
          </cell>
          <cell r="B103" t="str">
            <v xml:space="preserve">Heinrich-Tessenow-Weg 28 </v>
          </cell>
          <cell r="C103" t="str">
            <v>01109</v>
          </cell>
          <cell r="D103" t="str">
            <v>Dresden</v>
          </cell>
        </row>
        <row r="104">
          <cell r="A104" t="str">
            <v>Sporthalle 85. Grundschule</v>
          </cell>
          <cell r="B104" t="str">
            <v xml:space="preserve">Radeburger Straße 168 </v>
          </cell>
          <cell r="C104" t="str">
            <v>01109</v>
          </cell>
          <cell r="D104" t="str">
            <v>Dresden</v>
          </cell>
        </row>
        <row r="105">
          <cell r="A105" t="str">
            <v>Sporthalle 88. Grund- und Oberschule</v>
          </cell>
          <cell r="B105" t="str">
            <v xml:space="preserve">Dresdner Straße 50 </v>
          </cell>
          <cell r="C105" t="str">
            <v>01326</v>
          </cell>
          <cell r="D105" t="str">
            <v>Dresden</v>
          </cell>
        </row>
        <row r="106">
          <cell r="A106" t="str">
            <v>Sporthalle 89. Grundschule</v>
          </cell>
          <cell r="B106" t="str">
            <v xml:space="preserve">Sosaer Straße 10 </v>
          </cell>
          <cell r="C106" t="str">
            <v>01257</v>
          </cell>
          <cell r="D106" t="str">
            <v>Dresden</v>
          </cell>
        </row>
        <row r="107">
          <cell r="A107" t="str">
            <v>Sporthalle 9. Oberschule</v>
          </cell>
          <cell r="B107" t="str">
            <v xml:space="preserve">Lommatzscher Straße 121 </v>
          </cell>
          <cell r="C107" t="str">
            <v>01139</v>
          </cell>
          <cell r="D107" t="str">
            <v>Dresden</v>
          </cell>
        </row>
        <row r="108">
          <cell r="A108" t="str">
            <v>Sporthalle 90. Grundschule</v>
          </cell>
          <cell r="B108" t="str">
            <v xml:space="preserve">Kleinlugaer Straße 25 </v>
          </cell>
          <cell r="C108" t="str">
            <v>01259</v>
          </cell>
          <cell r="D108" t="str">
            <v>Dresden</v>
          </cell>
        </row>
        <row r="109">
          <cell r="A109" t="str">
            <v>Sporthalle 91. Grundschule</v>
          </cell>
          <cell r="B109" t="str">
            <v xml:space="preserve">Bernard-Shaw-Straße 11 </v>
          </cell>
          <cell r="C109" t="str">
            <v>01259</v>
          </cell>
          <cell r="D109" t="str">
            <v>Dresden</v>
          </cell>
        </row>
        <row r="110">
          <cell r="A110" t="str">
            <v>Sporthalle 92. Grundschule</v>
          </cell>
          <cell r="B110" t="str">
            <v xml:space="preserve">Großzschachwitzer Straße 29 </v>
          </cell>
          <cell r="C110" t="str">
            <v>01259</v>
          </cell>
          <cell r="D110" t="str">
            <v>Dresden</v>
          </cell>
        </row>
        <row r="111">
          <cell r="A111" t="str">
            <v>Sporthalle 93. Grundschule</v>
          </cell>
          <cell r="B111" t="str">
            <v>Dobritzer Weg 1</v>
          </cell>
          <cell r="C111" t="str">
            <v>01237</v>
          </cell>
          <cell r="D111" t="str">
            <v>Dresden</v>
          </cell>
        </row>
        <row r="112">
          <cell r="A112" t="str">
            <v>Sporthalle 95. Grundschule</v>
          </cell>
          <cell r="B112" t="str">
            <v xml:space="preserve">Donathstraße 10 </v>
          </cell>
          <cell r="C112" t="str">
            <v>01279</v>
          </cell>
          <cell r="D112" t="str">
            <v>Dresden</v>
          </cell>
        </row>
        <row r="113">
          <cell r="A113" t="str">
            <v>Sporthalle 96. Grundschule</v>
          </cell>
          <cell r="B113" t="str">
            <v xml:space="preserve">Liebstädter Straße 37 </v>
          </cell>
          <cell r="C113" t="str">
            <v>01277</v>
          </cell>
          <cell r="D113" t="str">
            <v>Dresden</v>
          </cell>
        </row>
        <row r="114">
          <cell r="A114" t="str">
            <v>Sporthalle Andreas-Schubert-Straße</v>
          </cell>
          <cell r="B114" t="str">
            <v xml:space="preserve">Andreas-Schubert-Straße 41 </v>
          </cell>
          <cell r="C114" t="str">
            <v>01069</v>
          </cell>
          <cell r="D114" t="str">
            <v>Dresden</v>
          </cell>
        </row>
        <row r="115">
          <cell r="A115" t="str">
            <v>Sporthalle AST 36. Oberschule</v>
          </cell>
          <cell r="B115" t="str">
            <v>Dahlienweg 19</v>
          </cell>
          <cell r="C115" t="str">
            <v>01159</v>
          </cell>
          <cell r="D115" t="str">
            <v>Dresden</v>
          </cell>
        </row>
        <row r="116">
          <cell r="A116" t="str">
            <v>Sporthalle AST BSZ für Wirtschaft "Prof. Dr.Zeigner"</v>
          </cell>
          <cell r="B116" t="str">
            <v>Bodenbacher Straße 154 a</v>
          </cell>
          <cell r="C116" t="str">
            <v>01277</v>
          </cell>
          <cell r="D116" t="str">
            <v>Dresden</v>
          </cell>
        </row>
        <row r="117">
          <cell r="A117" t="str">
            <v>Sporthalle AST des BSZ für Agrarwirtschaft und Ernährung</v>
          </cell>
          <cell r="B117" t="str">
            <v xml:space="preserve">Altroßthal 1 </v>
          </cell>
          <cell r="C117" t="str">
            <v>01169</v>
          </cell>
          <cell r="D117" t="str">
            <v>Dresden</v>
          </cell>
        </row>
        <row r="118">
          <cell r="A118" t="str">
            <v>Sporthalle AST des BSZ für Dienstleistung und Gestaltung</v>
          </cell>
          <cell r="B118" t="str">
            <v xml:space="preserve">Höckendorfer Weg 2 </v>
          </cell>
          <cell r="C118" t="str">
            <v>01189</v>
          </cell>
          <cell r="D118" t="str">
            <v>Dresden</v>
          </cell>
        </row>
        <row r="119">
          <cell r="A119" t="str">
            <v>Sporthalle August-Bebel-Straße</v>
          </cell>
          <cell r="B119" t="str">
            <v>August-Bebel-Straße 18</v>
          </cell>
          <cell r="C119" t="str">
            <v>01219</v>
          </cell>
          <cell r="D119" t="str">
            <v>Dresden</v>
          </cell>
        </row>
        <row r="120">
          <cell r="A120" t="str">
            <v>Sporthalle Bertolt-Brecht-Gymnasium</v>
          </cell>
          <cell r="B120" t="str">
            <v xml:space="preserve">Thomaestraße 60 </v>
          </cell>
          <cell r="C120" t="str">
            <v>01307</v>
          </cell>
          <cell r="D120" t="str">
            <v>Dresden</v>
          </cell>
        </row>
        <row r="121">
          <cell r="A121" t="str">
            <v>Sporthalle Berufsförderungswerk</v>
          </cell>
          <cell r="B121" t="str">
            <v xml:space="preserve">Hellerhofstraße 35 </v>
          </cell>
          <cell r="C121" t="str">
            <v>01129</v>
          </cell>
          <cell r="D121" t="str">
            <v>Dresden</v>
          </cell>
        </row>
        <row r="122">
          <cell r="A122" t="str">
            <v>Sporthalle BIP Kreativitätsschule</v>
          </cell>
          <cell r="B122" t="str">
            <v xml:space="preserve">Tiergartenstraße 18 </v>
          </cell>
          <cell r="C122" t="str">
            <v>01219</v>
          </cell>
          <cell r="D122" t="str">
            <v>Dresden</v>
          </cell>
        </row>
        <row r="123">
          <cell r="A123" t="str">
            <v>Sporthalle Boxberger Straße</v>
          </cell>
          <cell r="B123" t="str">
            <v xml:space="preserve">Boxberger Straße 1 </v>
          </cell>
          <cell r="C123" t="str">
            <v>01239</v>
          </cell>
          <cell r="D123" t="str">
            <v>Dresden</v>
          </cell>
        </row>
        <row r="124">
          <cell r="A124" t="str">
            <v>Sporthalle BSZ für Agrarwirtschaft und Ernährung</v>
          </cell>
          <cell r="B124" t="str">
            <v xml:space="preserve">Canalettostraße 8 </v>
          </cell>
          <cell r="C124" t="str">
            <v>01307</v>
          </cell>
          <cell r="D124" t="str">
            <v>Dresden</v>
          </cell>
        </row>
        <row r="125">
          <cell r="A125" t="str">
            <v>Sporthalle BSZ für Bau und Technik</v>
          </cell>
          <cell r="B125" t="str">
            <v xml:space="preserve">Güntzstraße 3 </v>
          </cell>
          <cell r="C125" t="str">
            <v>01069</v>
          </cell>
          <cell r="D125" t="str">
            <v>Dresden</v>
          </cell>
        </row>
        <row r="126">
          <cell r="A126" t="str">
            <v>Sporthalle BSZ für Dienstleistung und Gestaltung</v>
          </cell>
          <cell r="B126" t="str">
            <v xml:space="preserve">Chemnitzer Straße 83 </v>
          </cell>
          <cell r="C126" t="str">
            <v>01187</v>
          </cell>
          <cell r="D126" t="str">
            <v>Dresden</v>
          </cell>
        </row>
        <row r="127">
          <cell r="A127" t="str">
            <v>Sporthalle BSZ für Elektrotechnik</v>
          </cell>
          <cell r="B127" t="str">
            <v xml:space="preserve">Strehlener Platz 2 </v>
          </cell>
          <cell r="C127" t="str">
            <v>01219</v>
          </cell>
          <cell r="D127" t="str">
            <v>Dresden</v>
          </cell>
        </row>
        <row r="128">
          <cell r="A128" t="str">
            <v>Sporthalle BSZ für Gastgewerbe "Ernst Lößnitzer"</v>
          </cell>
          <cell r="B128" t="str">
            <v xml:space="preserve">Wachsbleichstraße 6 </v>
          </cell>
          <cell r="C128" t="str">
            <v>01067</v>
          </cell>
          <cell r="D128" t="str">
            <v>Dresden</v>
          </cell>
        </row>
        <row r="129">
          <cell r="A129" t="str">
            <v>Sporthalle BSZ für Technik "Gustav Anton Zeuner"</v>
          </cell>
          <cell r="B129" t="str">
            <v xml:space="preserve">Gerokstraße 22 </v>
          </cell>
          <cell r="C129" t="str">
            <v>01307</v>
          </cell>
          <cell r="D129" t="str">
            <v>Dresden</v>
          </cell>
        </row>
        <row r="130">
          <cell r="A130" t="str">
            <v>Sporthalle BSZ für Wirtschaft "Franz Ludwig Gehe"</v>
          </cell>
          <cell r="B130" t="str">
            <v xml:space="preserve">Berthelsdorfer Weg 2 </v>
          </cell>
          <cell r="C130" t="str">
            <v>01279</v>
          </cell>
          <cell r="D130" t="str">
            <v>Dresden</v>
          </cell>
        </row>
        <row r="131">
          <cell r="A131" t="str">
            <v>Sporthalle BSZ für Wirtschaft "Prof. Dr.Zeigner"</v>
          </cell>
          <cell r="B131" t="str">
            <v xml:space="preserve">Melanchthonstraße 9 </v>
          </cell>
          <cell r="C131" t="str">
            <v>01099</v>
          </cell>
          <cell r="D131" t="str">
            <v>Dresden</v>
          </cell>
        </row>
        <row r="132">
          <cell r="A132" t="str">
            <v>Sporthalle BSZ Gesundheit und Sozialwesen</v>
          </cell>
          <cell r="B132" t="str">
            <v>Döbelner Straße 6 a</v>
          </cell>
          <cell r="C132" t="str">
            <v>01129</v>
          </cell>
          <cell r="D132" t="str">
            <v>Dresden</v>
          </cell>
        </row>
        <row r="133">
          <cell r="A133" t="str">
            <v xml:space="preserve">Sporthalle Christliche Schule Dresden </v>
          </cell>
          <cell r="B133" t="str">
            <v xml:space="preserve">Rathener Straße 78 </v>
          </cell>
          <cell r="C133" t="str">
            <v>01259</v>
          </cell>
          <cell r="D133" t="str">
            <v>Dresden</v>
          </cell>
        </row>
        <row r="134">
          <cell r="A134" t="str">
            <v>Sporthalle Dinglingerschule</v>
          </cell>
          <cell r="B134" t="str">
            <v xml:space="preserve">Dinglingerstraße 4 </v>
          </cell>
          <cell r="C134" t="str">
            <v>01307</v>
          </cell>
          <cell r="D134" t="str">
            <v>Dresden</v>
          </cell>
        </row>
        <row r="135">
          <cell r="A135" t="str">
            <v>Sporthalle Dresdner Sportclub 1898 e.V.</v>
          </cell>
          <cell r="B135" t="str">
            <v xml:space="preserve">Magdeburger Straße 12 </v>
          </cell>
          <cell r="C135" t="str">
            <v>01067</v>
          </cell>
          <cell r="D135" t="str">
            <v>Dresden</v>
          </cell>
        </row>
        <row r="136">
          <cell r="A136" t="str">
            <v>Sporthalle ehem. 141. Mittelschule</v>
          </cell>
          <cell r="B136" t="str">
            <v xml:space="preserve">Ginsterstraße 1 </v>
          </cell>
          <cell r="C136" t="str">
            <v>01169</v>
          </cell>
          <cell r="D136" t="str">
            <v>Dresden</v>
          </cell>
        </row>
        <row r="137">
          <cell r="A137" t="str">
            <v>Sporthalle ehem. 72. Oberschule</v>
          </cell>
          <cell r="B137" t="str">
            <v xml:space="preserve">Kleinnaundorfer Straße 6 </v>
          </cell>
          <cell r="C137" t="str">
            <v>01189</v>
          </cell>
          <cell r="D137" t="str">
            <v>Dresden</v>
          </cell>
        </row>
        <row r="138">
          <cell r="A138" t="str">
            <v>Sporthalle ehem. 79. Mittelschule</v>
          </cell>
          <cell r="B138" t="str">
            <v xml:space="preserve">Urnenstraße 22 </v>
          </cell>
          <cell r="C138" t="str">
            <v>01257</v>
          </cell>
          <cell r="D138" t="str">
            <v>Dresden</v>
          </cell>
        </row>
        <row r="139">
          <cell r="A139" t="str">
            <v>Sporthalle ehem. 86. Mittelschule</v>
          </cell>
          <cell r="B139" t="str">
            <v xml:space="preserve">Alexander-Herzen-Straße 64 </v>
          </cell>
          <cell r="C139" t="str">
            <v>01109</v>
          </cell>
          <cell r="D139" t="str">
            <v>Dresden</v>
          </cell>
        </row>
        <row r="140">
          <cell r="A140" t="str">
            <v>Sporthalle ehem. 87. Grundschule</v>
          </cell>
          <cell r="B140" t="str">
            <v xml:space="preserve">Plantagenweg 3 </v>
          </cell>
          <cell r="C140" t="str">
            <v>01326</v>
          </cell>
          <cell r="D140" t="str">
            <v>Dresden</v>
          </cell>
        </row>
        <row r="141">
          <cell r="A141" t="str">
            <v>Sporthalle ehem. Grundschule Schullwitz</v>
          </cell>
          <cell r="B141" t="str">
            <v xml:space="preserve">Bühlauer Straße 25 </v>
          </cell>
          <cell r="C141" t="str">
            <v>01328</v>
          </cell>
          <cell r="D141" t="str">
            <v>Dresden</v>
          </cell>
        </row>
        <row r="142">
          <cell r="A142" t="str">
            <v>Sporthalle ehem. Schule zur Lernförderung</v>
          </cell>
          <cell r="B142" t="str">
            <v xml:space="preserve">Luboldtstraße 15 </v>
          </cell>
          <cell r="C142" t="str">
            <v>01324</v>
          </cell>
          <cell r="D142" t="str">
            <v>Dresden</v>
          </cell>
        </row>
        <row r="143">
          <cell r="A143" t="str">
            <v>Sporthalle Emerich-Ambros-Ufer</v>
          </cell>
          <cell r="B143" t="str">
            <v xml:space="preserve">Emerich-Ambros-Ufer 74 </v>
          </cell>
          <cell r="C143" t="str">
            <v>01159</v>
          </cell>
          <cell r="D143" t="str">
            <v>Dresden</v>
          </cell>
        </row>
        <row r="144">
          <cell r="A144" t="str">
            <v>Sporthalle Förderzentrum "Am Leutewitzer Park"</v>
          </cell>
          <cell r="B144" t="str">
            <v xml:space="preserve">Gottfried-Keller-Straße 40 </v>
          </cell>
          <cell r="C144" t="str">
            <v>01157</v>
          </cell>
          <cell r="D144" t="str">
            <v>Dresden</v>
          </cell>
        </row>
        <row r="145">
          <cell r="A145" t="str">
            <v>Sporthalle Förderzentrum für Körperbehinderte/Sprache</v>
          </cell>
          <cell r="B145" t="str">
            <v xml:space="preserve">Fischhausstraße 12 </v>
          </cell>
          <cell r="C145" t="str">
            <v>01099</v>
          </cell>
          <cell r="D145" t="str">
            <v>Dresden</v>
          </cell>
        </row>
        <row r="146">
          <cell r="A146" t="str">
            <v>Sporthalle Forsythienstraße (ehem. 142.GS)</v>
          </cell>
          <cell r="B146" t="str">
            <v xml:space="preserve">Forsythienstraße 24 </v>
          </cell>
          <cell r="C146" t="str">
            <v>01169</v>
          </cell>
          <cell r="D146" t="str">
            <v>Dresden</v>
          </cell>
        </row>
        <row r="147">
          <cell r="A147" t="str">
            <v>Sporthalle Freie Evangelische Schule Dresden</v>
          </cell>
          <cell r="B147" t="str">
            <v xml:space="preserve">Hausdorfer Straße 4 </v>
          </cell>
          <cell r="C147" t="str">
            <v>01277</v>
          </cell>
          <cell r="D147" t="str">
            <v>Dresden</v>
          </cell>
        </row>
        <row r="148">
          <cell r="A148" t="str">
            <v xml:space="preserve">Sporthalle Gerhard Grafe </v>
          </cell>
          <cell r="B148" t="str">
            <v>Weixdorfer Rathausplatz 2 a</v>
          </cell>
          <cell r="C148" t="str">
            <v>01108</v>
          </cell>
          <cell r="D148" t="str">
            <v>Dresden</v>
          </cell>
        </row>
        <row r="149">
          <cell r="A149" t="str">
            <v>Sporthalle Ginsterstraße (ehem. 140. GS)</v>
          </cell>
          <cell r="B149" t="str">
            <v xml:space="preserve">Ginsterstraße 3 </v>
          </cell>
          <cell r="C149" t="str">
            <v>01169</v>
          </cell>
          <cell r="D149" t="str">
            <v>Dresden</v>
          </cell>
        </row>
        <row r="150">
          <cell r="A150" t="str">
            <v>Sporthalle Grundschule Cossebaude</v>
          </cell>
          <cell r="B150" t="str">
            <v xml:space="preserve">Bahnhofstraße 5 </v>
          </cell>
          <cell r="C150" t="str">
            <v>01156</v>
          </cell>
          <cell r="D150" t="str">
            <v>Dresden</v>
          </cell>
        </row>
        <row r="151">
          <cell r="A151" t="str">
            <v>Sporthalle Grundschule Naußlitz</v>
          </cell>
          <cell r="B151" t="str">
            <v xml:space="preserve">Saalhausener Straße 61 </v>
          </cell>
          <cell r="C151" t="str">
            <v>01159</v>
          </cell>
          <cell r="D151" t="str">
            <v>Dresden</v>
          </cell>
        </row>
        <row r="152">
          <cell r="A152" t="str">
            <v>Sporthalle Grundschule Schönfeld</v>
          </cell>
          <cell r="B152" t="str">
            <v>Borsbergstraße 12 a</v>
          </cell>
          <cell r="C152" t="str">
            <v>01328</v>
          </cell>
          <cell r="D152" t="str">
            <v>Dresden</v>
          </cell>
        </row>
        <row r="153">
          <cell r="A153" t="str">
            <v>Sporthalle Gymnasium Bühlau</v>
          </cell>
          <cell r="B153" t="str">
            <v xml:space="preserve">Quohrener Straße 12 </v>
          </cell>
          <cell r="C153" t="str">
            <v>01324</v>
          </cell>
          <cell r="D153" t="str">
            <v>Dresden</v>
          </cell>
        </row>
        <row r="154">
          <cell r="A154" t="str">
            <v>Sporthalle Gymnasium Bürgerwiese</v>
          </cell>
          <cell r="B154" t="str">
            <v xml:space="preserve">Parkstraße 4 </v>
          </cell>
          <cell r="C154" t="str">
            <v>01069</v>
          </cell>
          <cell r="D154" t="str">
            <v>Dresden</v>
          </cell>
        </row>
        <row r="155">
          <cell r="A155" t="str">
            <v>Sporthalle Gymnasium Cotta</v>
          </cell>
          <cell r="B155" t="str">
            <v xml:space="preserve">Cossebauder Straße 35 </v>
          </cell>
          <cell r="C155" t="str">
            <v>01157</v>
          </cell>
          <cell r="D155" t="str">
            <v>Dresden</v>
          </cell>
        </row>
        <row r="156">
          <cell r="A156" t="str">
            <v>Sporthalle Gymnasium Dreikönigschule</v>
          </cell>
          <cell r="B156" t="str">
            <v xml:space="preserve">Alaunstraße 32 </v>
          </cell>
          <cell r="C156" t="str">
            <v>01099</v>
          </cell>
          <cell r="D156" t="str">
            <v>Dresden</v>
          </cell>
        </row>
        <row r="157">
          <cell r="A157" t="str">
            <v>Sporthalle Gymnasium Klotzsche</v>
          </cell>
          <cell r="B157" t="str">
            <v xml:space="preserve">Karl-Marx-Straße 44 </v>
          </cell>
          <cell r="C157" t="str">
            <v>01109</v>
          </cell>
          <cell r="D157" t="str">
            <v>Dresden</v>
          </cell>
        </row>
        <row r="158">
          <cell r="A158" t="str">
            <v>Sporthalle Gymnasium Pieschen und 145. Oberschule</v>
          </cell>
          <cell r="B158" t="str">
            <v xml:space="preserve">Gehestraße 10 </v>
          </cell>
          <cell r="C158" t="str">
            <v>01127</v>
          </cell>
          <cell r="D158" t="str">
            <v>Dresden</v>
          </cell>
        </row>
        <row r="159">
          <cell r="A159" t="str">
            <v>Sporthalle Gymnasium Tolkewitz</v>
          </cell>
          <cell r="B159" t="str">
            <v xml:space="preserve">Kipsdorfer Straße 160 </v>
          </cell>
          <cell r="C159" t="str">
            <v>01279</v>
          </cell>
          <cell r="D159" t="str">
            <v>Dresden</v>
          </cell>
        </row>
        <row r="160">
          <cell r="A160" t="str">
            <v>Sporthalle Hans-Erlwein-Gymnasium</v>
          </cell>
          <cell r="B160" t="str">
            <v xml:space="preserve">Hepkestraße 63 </v>
          </cell>
          <cell r="C160" t="str">
            <v>01277</v>
          </cell>
          <cell r="D160" t="str">
            <v>Dresden</v>
          </cell>
        </row>
        <row r="161">
          <cell r="A161" t="str">
            <v>Sporthalle HOGA</v>
          </cell>
          <cell r="B161" t="str">
            <v xml:space="preserve">Zamenhofstraße 61 </v>
          </cell>
          <cell r="C161" t="str">
            <v>01257</v>
          </cell>
          <cell r="D161" t="str">
            <v>Dresden</v>
          </cell>
        </row>
        <row r="162">
          <cell r="A162" t="str">
            <v>Sporthalle Internationale Schule</v>
          </cell>
          <cell r="B162" t="str">
            <v xml:space="preserve">Annenstraße 9 </v>
          </cell>
          <cell r="C162" t="str">
            <v>01067</v>
          </cell>
          <cell r="D162" t="str">
            <v>Dresden</v>
          </cell>
        </row>
        <row r="163">
          <cell r="A163" t="str">
            <v>Sporthalle Julius-Ambrosius-Hülße-Gymnasium</v>
          </cell>
          <cell r="B163" t="str">
            <v xml:space="preserve">Hülßestraße 16 </v>
          </cell>
          <cell r="C163" t="str">
            <v>01237</v>
          </cell>
          <cell r="D163" t="str">
            <v>Dresden</v>
          </cell>
        </row>
        <row r="164">
          <cell r="A164" t="str">
            <v>Sporthalle Karl-Liebknecht-Straße</v>
          </cell>
          <cell r="B164" t="str">
            <v xml:space="preserve">Karl-Liebknecht-Straße 53 </v>
          </cell>
          <cell r="C164" t="str">
            <v>01109</v>
          </cell>
          <cell r="D164" t="str">
            <v>Dresden</v>
          </cell>
        </row>
        <row r="165">
          <cell r="A165" t="str">
            <v>Sporthalle Klotzsche</v>
          </cell>
          <cell r="B165" t="str">
            <v xml:space="preserve">Zum Windkanal 14 </v>
          </cell>
          <cell r="C165" t="str">
            <v>01109</v>
          </cell>
          <cell r="D165" t="str">
            <v>Dresden</v>
          </cell>
        </row>
        <row r="166">
          <cell r="A166" t="str">
            <v>Sporthalle Kreuzgymnasium Dresden</v>
          </cell>
          <cell r="B166" t="str">
            <v xml:space="preserve">Dornblüthstraße 4 </v>
          </cell>
          <cell r="C166" t="str">
            <v>01277</v>
          </cell>
          <cell r="D166" t="str">
            <v>Dresden</v>
          </cell>
        </row>
        <row r="167">
          <cell r="A167" t="str">
            <v>Sporthalle Laborschule</v>
          </cell>
          <cell r="B167" t="str">
            <v xml:space="preserve">Espenstraße 3 </v>
          </cell>
          <cell r="C167" t="str">
            <v>01169</v>
          </cell>
          <cell r="D167" t="str">
            <v>Dresden</v>
          </cell>
        </row>
        <row r="168">
          <cell r="A168" t="str">
            <v>Sporthalle Landessportbund Sachsen</v>
          </cell>
          <cell r="B168" t="str">
            <v>Marienallee 14 b</v>
          </cell>
          <cell r="C168" t="str">
            <v>01099</v>
          </cell>
          <cell r="D168" t="str">
            <v>Dresden</v>
          </cell>
        </row>
        <row r="169">
          <cell r="A169" t="str">
            <v>Sporthalle Langebrück</v>
          </cell>
          <cell r="B169" t="str">
            <v>Dresdner Straße 36 a</v>
          </cell>
          <cell r="C169" t="str">
            <v>01465</v>
          </cell>
          <cell r="D169" t="str">
            <v>Dresden</v>
          </cell>
        </row>
        <row r="170">
          <cell r="A170" t="str">
            <v>Sporthalle Lessingstraße</v>
          </cell>
          <cell r="B170" t="str">
            <v xml:space="preserve">Lessingstraße 10 </v>
          </cell>
          <cell r="C170" t="str">
            <v>01099</v>
          </cell>
          <cell r="D170" t="str">
            <v>Dresden</v>
          </cell>
        </row>
        <row r="171">
          <cell r="A171" t="str">
            <v>Sporthalle Leutewitzer Ring</v>
          </cell>
          <cell r="B171" t="str">
            <v xml:space="preserve">Leutewitzer Ring 141 </v>
          </cell>
          <cell r="C171" t="str">
            <v>01169</v>
          </cell>
          <cell r="D171" t="str">
            <v>Dresden</v>
          </cell>
        </row>
        <row r="172">
          <cell r="A172" t="str">
            <v>Sporthalle Marie-Curie-Gymnasium</v>
          </cell>
          <cell r="B172" t="str">
            <v xml:space="preserve">Zirkusstraße 7 </v>
          </cell>
          <cell r="C172" t="str">
            <v>01069</v>
          </cell>
          <cell r="D172" t="str">
            <v>Dresden</v>
          </cell>
        </row>
        <row r="173">
          <cell r="A173" t="str">
            <v>Sporthalle Martin-Andersen-Nexö-Gymnasium</v>
          </cell>
          <cell r="B173" t="str">
            <v xml:space="preserve">Haydnstraße 49 </v>
          </cell>
          <cell r="C173" t="str">
            <v>01309</v>
          </cell>
          <cell r="D173" t="str">
            <v>Dresden</v>
          </cell>
        </row>
        <row r="174">
          <cell r="A174" t="str">
            <v>Sporthalle Montessorischule</v>
          </cell>
          <cell r="B174" t="str">
            <v xml:space="preserve">Glashütter Straße 10 </v>
          </cell>
          <cell r="C174" t="str">
            <v>01309</v>
          </cell>
          <cell r="D174" t="str">
            <v>Dresden</v>
          </cell>
        </row>
        <row r="175">
          <cell r="A175" t="str">
            <v>Sporthalle Nöthnitzer Straße</v>
          </cell>
          <cell r="B175" t="str">
            <v>Nöthnitzer Straße 60 a</v>
          </cell>
          <cell r="C175" t="str">
            <v>01187</v>
          </cell>
          <cell r="D175" t="str">
            <v>Dresden</v>
          </cell>
        </row>
        <row r="176">
          <cell r="A176" t="str">
            <v>Sporthalle Oberschule Cossebaude</v>
          </cell>
          <cell r="B176" t="str">
            <v xml:space="preserve">Erna-Berger-Straße 1 </v>
          </cell>
          <cell r="C176" t="str">
            <v>01156</v>
          </cell>
          <cell r="D176" t="str">
            <v>Dresden</v>
          </cell>
        </row>
        <row r="177">
          <cell r="A177" t="str">
            <v>Sporthalle Oberschule Pieschen</v>
          </cell>
          <cell r="B177" t="str">
            <v xml:space="preserve">Robert-Matzke-Straße 14 </v>
          </cell>
          <cell r="C177" t="str">
            <v>01127</v>
          </cell>
          <cell r="D177" t="str">
            <v>Dresden</v>
          </cell>
        </row>
        <row r="178">
          <cell r="A178" t="str">
            <v>Sporthalle Oberschule Weißig</v>
          </cell>
          <cell r="B178" t="str">
            <v xml:space="preserve">Gönnsdorfer Weg 1 </v>
          </cell>
          <cell r="C178" t="str">
            <v>01328</v>
          </cell>
          <cell r="D178" t="str">
            <v>Dresden</v>
          </cell>
        </row>
        <row r="179">
          <cell r="A179" t="str">
            <v>Sporthalle Oberschule Weixdorf</v>
          </cell>
          <cell r="B179" t="str">
            <v xml:space="preserve">Alte Dresdner Straße 22 </v>
          </cell>
          <cell r="C179" t="str">
            <v>01108</v>
          </cell>
          <cell r="D179" t="str">
            <v>Dresden</v>
          </cell>
        </row>
        <row r="180">
          <cell r="A180" t="str">
            <v>Sporthalle Oskar-Röder-Straße</v>
          </cell>
          <cell r="B180" t="str">
            <v>Oskar-Röder-Straße 4 a</v>
          </cell>
          <cell r="C180" t="str">
            <v>01237</v>
          </cell>
          <cell r="D180" t="str">
            <v>Dresden</v>
          </cell>
        </row>
        <row r="181">
          <cell r="A181" t="str">
            <v>Sporthalle Pestalozziplatz</v>
          </cell>
          <cell r="B181" t="str">
            <v xml:space="preserve">Pestalozziplatz 20 </v>
          </cell>
          <cell r="C181" t="str">
            <v>01127</v>
          </cell>
          <cell r="D181" t="str">
            <v>Dresden</v>
          </cell>
        </row>
        <row r="182">
          <cell r="A182" t="str">
            <v>Sporthalle Romain-Rolland-Gymnasium</v>
          </cell>
          <cell r="B182" t="str">
            <v xml:space="preserve">Weintraubenstraße 3 </v>
          </cell>
          <cell r="C182" t="str">
            <v>01099</v>
          </cell>
          <cell r="D182" t="str">
            <v>Dresden</v>
          </cell>
        </row>
        <row r="183">
          <cell r="A183" t="str">
            <v>Sporthalle Schule für Erziehungshilfe</v>
          </cell>
          <cell r="B183" t="str">
            <v xml:space="preserve">Karl-Laux-Straße 5 </v>
          </cell>
          <cell r="C183" t="str">
            <v>01219</v>
          </cell>
          <cell r="D183" t="str">
            <v>Dresden</v>
          </cell>
        </row>
        <row r="184">
          <cell r="A184" t="str">
            <v>Sporthalle Schule für Erziehungshilfe "Erich Kästner"</v>
          </cell>
          <cell r="B184" t="str">
            <v xml:space="preserve">Zinzendorfstraße 4 </v>
          </cell>
          <cell r="C184" t="str">
            <v>01069</v>
          </cell>
          <cell r="D184" t="str">
            <v>Dresden</v>
          </cell>
        </row>
        <row r="185">
          <cell r="A185" t="str">
            <v>Sporthalle Schule für geistig Behinderte "Astrid Lindgren"</v>
          </cell>
          <cell r="B185" t="str">
            <v xml:space="preserve">Lise-Meitner-Straße 22 </v>
          </cell>
          <cell r="C185" t="str">
            <v>01169</v>
          </cell>
          <cell r="D185" t="str">
            <v>Dresden</v>
          </cell>
        </row>
        <row r="186">
          <cell r="A186" t="str">
            <v>Sporthalle Schule zur Lernförderung "A.S.Makarenko"</v>
          </cell>
          <cell r="B186" t="str">
            <v xml:space="preserve">Leisniger Straße 76 </v>
          </cell>
          <cell r="C186" t="str">
            <v>01127</v>
          </cell>
          <cell r="D186" t="str">
            <v>Dresden</v>
          </cell>
        </row>
        <row r="187">
          <cell r="A187" t="str">
            <v>Sporthalle Schule zur Lernförderung "Albert Schweitzer"</v>
          </cell>
          <cell r="B187" t="str">
            <v xml:space="preserve">Georg-Palitzsch-Straße 40 </v>
          </cell>
          <cell r="C187" t="str">
            <v>01239</v>
          </cell>
          <cell r="D187" t="str">
            <v>Dresden</v>
          </cell>
        </row>
        <row r="188">
          <cell r="A188" t="str">
            <v>Sporthalle Schule zur Lernförderung "Am Landgraben"</v>
          </cell>
          <cell r="B188" t="str">
            <v xml:space="preserve">Pirnaer Landstraße 55 </v>
          </cell>
          <cell r="C188" t="str">
            <v>01237</v>
          </cell>
          <cell r="D188" t="str">
            <v>Dresden</v>
          </cell>
        </row>
        <row r="189">
          <cell r="A189" t="str">
            <v>Sporthalle Sportschulzentrum</v>
          </cell>
          <cell r="B189" t="str">
            <v>Messering 2 a</v>
          </cell>
          <cell r="C189" t="str">
            <v>01067</v>
          </cell>
          <cell r="D189" t="str">
            <v>Dresden</v>
          </cell>
        </row>
        <row r="190">
          <cell r="A190" t="str">
            <v>Sporthalle St. Benno-Gymnasium</v>
          </cell>
          <cell r="B190" t="str">
            <v xml:space="preserve">Pillnitzer Straße 39 </v>
          </cell>
          <cell r="C190" t="str">
            <v>01069</v>
          </cell>
          <cell r="D190" t="str">
            <v>Dresden</v>
          </cell>
        </row>
        <row r="191">
          <cell r="A191" t="str">
            <v>Sporthalle STO Erlweinstraße 6a</v>
          </cell>
          <cell r="B191" t="str">
            <v>Erlweinstraße 6 a</v>
          </cell>
          <cell r="C191" t="str">
            <v>01069</v>
          </cell>
          <cell r="D191" t="str">
            <v>Dresden</v>
          </cell>
        </row>
        <row r="192">
          <cell r="A192" t="str">
            <v>Sporthalle Terrassenufer (ehem. 18. GS)</v>
          </cell>
          <cell r="B192" t="str">
            <v xml:space="preserve">Terrassenufer 15 </v>
          </cell>
          <cell r="C192" t="str">
            <v>01069</v>
          </cell>
          <cell r="D192" t="str">
            <v>Dresden</v>
          </cell>
        </row>
        <row r="193">
          <cell r="A193" t="str">
            <v>Sporthalle Teutoburgstraße (ehem. 20.GS)</v>
          </cell>
          <cell r="B193" t="str">
            <v xml:space="preserve">Teutoburgstraße 15 </v>
          </cell>
          <cell r="C193" t="str">
            <v>01309</v>
          </cell>
          <cell r="D193" t="str">
            <v>Dresden</v>
          </cell>
        </row>
        <row r="194">
          <cell r="A194" t="str">
            <v>Sporthalle Thäterstraße (ehem. 42.GS)</v>
          </cell>
          <cell r="B194" t="str">
            <v xml:space="preserve">Mengsstraße 19 </v>
          </cell>
          <cell r="C194" t="str">
            <v>01139</v>
          </cell>
          <cell r="D194" t="str">
            <v>Dresden</v>
          </cell>
        </row>
        <row r="195">
          <cell r="A195" t="str">
            <v>Sporthalle Universitätsklinikum, Haus 25</v>
          </cell>
          <cell r="B195" t="str">
            <v xml:space="preserve">Fetscherstraße 74 </v>
          </cell>
          <cell r="C195" t="str">
            <v>01307</v>
          </cell>
          <cell r="D195" t="str">
            <v>Dresden</v>
          </cell>
        </row>
        <row r="196">
          <cell r="A196" t="str">
            <v>Sporthalle Universitätsschule</v>
          </cell>
          <cell r="B196" t="str">
            <v>Cämmerswalder Str. 41</v>
          </cell>
          <cell r="C196" t="str">
            <v>01189</v>
          </cell>
          <cell r="D196" t="str">
            <v>Dresden</v>
          </cell>
        </row>
        <row r="197">
          <cell r="A197" t="str">
            <v>Sporthalle Vitzthum-Gymnasium</v>
          </cell>
          <cell r="B197" t="str">
            <v xml:space="preserve">Paradiesstraße 35 </v>
          </cell>
          <cell r="C197" t="str">
            <v>01217</v>
          </cell>
          <cell r="D197" t="str">
            <v>Dresden</v>
          </cell>
        </row>
        <row r="198">
          <cell r="A198" t="str">
            <v>Sporthalle Walddorfschule</v>
          </cell>
          <cell r="B198" t="str">
            <v>Marienallee 5</v>
          </cell>
          <cell r="C198" t="str">
            <v>01099</v>
          </cell>
          <cell r="D198" t="str">
            <v>Dresden</v>
          </cell>
        </row>
        <row r="199">
          <cell r="A199" t="str">
            <v>Sporthalle Weberplatz</v>
          </cell>
          <cell r="B199" t="str">
            <v xml:space="preserve">Weberplatz 5 </v>
          </cell>
          <cell r="C199" t="str">
            <v>01217</v>
          </cell>
          <cell r="D199" t="str">
            <v>Dresden</v>
          </cell>
        </row>
        <row r="200">
          <cell r="A200" t="str">
            <v>Sportkomplex Jägerpark</v>
          </cell>
          <cell r="B200" t="str">
            <v xml:space="preserve">Jägerpark 12 </v>
          </cell>
          <cell r="C200" t="str">
            <v>01099</v>
          </cell>
          <cell r="D200" t="str">
            <v>Dresden</v>
          </cell>
        </row>
        <row r="201">
          <cell r="A201" t="str">
            <v>Sportpark Ostra</v>
          </cell>
          <cell r="B201" t="str">
            <v xml:space="preserve">Magdeburger Straße 10 </v>
          </cell>
          <cell r="C201" t="str">
            <v>01067</v>
          </cell>
          <cell r="D201" t="str">
            <v>Dresden</v>
          </cell>
        </row>
        <row r="202">
          <cell r="A202" t="str">
            <v>Sportplatz  129. Grundschule</v>
          </cell>
          <cell r="B202" t="str">
            <v xml:space="preserve">Otto-Dix-Ring 57 </v>
          </cell>
          <cell r="C202" t="str">
            <v>01219</v>
          </cell>
          <cell r="D202" t="str">
            <v>Dresden</v>
          </cell>
        </row>
        <row r="203">
          <cell r="A203" t="str">
            <v>Sportplatz "Am Dölzschgaben"</v>
          </cell>
          <cell r="B203" t="str">
            <v xml:space="preserve">Am Dölzschgraben 7 </v>
          </cell>
          <cell r="C203" t="str">
            <v>01187</v>
          </cell>
          <cell r="D203" t="str">
            <v>Dresden</v>
          </cell>
        </row>
        <row r="204">
          <cell r="A204" t="str">
            <v>Sportplatz "Am Leutewitzer Park"</v>
          </cell>
          <cell r="B204" t="str">
            <v>Steinbacher Straße 56 a</v>
          </cell>
          <cell r="C204" t="str">
            <v>01157</v>
          </cell>
          <cell r="D204" t="str">
            <v>Dresden</v>
          </cell>
        </row>
        <row r="205">
          <cell r="A205" t="str">
            <v>Sportplatz 101. Oberschule</v>
          </cell>
          <cell r="B205" t="str">
            <v xml:space="preserve">Pfotenhauerstraße 42 </v>
          </cell>
          <cell r="C205" t="str">
            <v>01307</v>
          </cell>
          <cell r="D205" t="str">
            <v>Dresden</v>
          </cell>
        </row>
        <row r="206">
          <cell r="A206" t="str">
            <v>Sportplatz 107. Oberschule</v>
          </cell>
          <cell r="B206" t="str">
            <v xml:space="preserve">Hepkestraße 28 </v>
          </cell>
          <cell r="C206" t="str">
            <v>01309</v>
          </cell>
          <cell r="D206" t="str">
            <v>Dresden</v>
          </cell>
        </row>
        <row r="207">
          <cell r="A207" t="str">
            <v>Sportplatz 113. Grundschule</v>
          </cell>
          <cell r="B207" t="str">
            <v xml:space="preserve">Georg-Nerlich-Straße 1 </v>
          </cell>
          <cell r="C207" t="str">
            <v>01307</v>
          </cell>
          <cell r="D207" t="str">
            <v>Dresden</v>
          </cell>
        </row>
        <row r="208">
          <cell r="A208" t="str">
            <v>Sportplatz 120. Grundschule</v>
          </cell>
          <cell r="B208" t="str">
            <v xml:space="preserve">Trattendorfer Straße 1 </v>
          </cell>
          <cell r="C208" t="str">
            <v>01239</v>
          </cell>
          <cell r="D208" t="str">
            <v>Dresden</v>
          </cell>
        </row>
        <row r="209">
          <cell r="A209" t="str">
            <v>Sportplatz 121. Oberschule</v>
          </cell>
          <cell r="B209" t="str">
            <v xml:space="preserve">Gamigstraße 28 </v>
          </cell>
          <cell r="C209" t="str">
            <v>01239</v>
          </cell>
          <cell r="D209" t="str">
            <v>Dresden</v>
          </cell>
        </row>
        <row r="210">
          <cell r="A210" t="str">
            <v>Sportplatz 135. Grundschule</v>
          </cell>
          <cell r="B210" t="str">
            <v xml:space="preserve">Amalie-Dietrich-Platz 10 </v>
          </cell>
          <cell r="C210" t="str">
            <v>01169</v>
          </cell>
          <cell r="D210" t="str">
            <v>Dresden</v>
          </cell>
        </row>
        <row r="211">
          <cell r="A211" t="str">
            <v>Sportplatz 15. Grundschule</v>
          </cell>
          <cell r="B211" t="str">
            <v xml:space="preserve">Seifhennersdorfer Straße 10 </v>
          </cell>
          <cell r="C211" t="str">
            <v>01099</v>
          </cell>
          <cell r="D211" t="str">
            <v>Dresden</v>
          </cell>
        </row>
        <row r="212">
          <cell r="A212" t="str">
            <v>Sportplatz 19. Grundschule</v>
          </cell>
          <cell r="B212" t="str">
            <v xml:space="preserve">Am Jägerpark 5 </v>
          </cell>
          <cell r="C212" t="str">
            <v>01099</v>
          </cell>
          <cell r="D212" t="str">
            <v>Dresden</v>
          </cell>
        </row>
        <row r="213">
          <cell r="A213" t="str">
            <v>Sportplatz 30. Grundschule</v>
          </cell>
          <cell r="B213" t="str">
            <v xml:space="preserve">Hechtstraße 55 </v>
          </cell>
          <cell r="C213" t="str">
            <v>01097</v>
          </cell>
          <cell r="D213" t="str">
            <v>Dresden</v>
          </cell>
        </row>
        <row r="214">
          <cell r="A214" t="str">
            <v>Sportplatz 46. Oberschule</v>
          </cell>
          <cell r="B214" t="str">
            <v xml:space="preserve">Leubnitzer Straße 14 </v>
          </cell>
          <cell r="C214" t="str">
            <v>01069</v>
          </cell>
          <cell r="D214" t="str">
            <v>Dresden</v>
          </cell>
        </row>
        <row r="215">
          <cell r="A215" t="str">
            <v>Sportplatz 62. Oberschule</v>
          </cell>
          <cell r="B215" t="str">
            <v xml:space="preserve">Fidelio-F.-Finke-Straße 15 </v>
          </cell>
          <cell r="C215" t="str">
            <v>01326</v>
          </cell>
          <cell r="D215" t="str">
            <v>Dresden</v>
          </cell>
        </row>
        <row r="216">
          <cell r="A216" t="str">
            <v>Sportplatz 63. Grundschule</v>
          </cell>
          <cell r="B216" t="str">
            <v xml:space="preserve">Wägnerstraße 24 </v>
          </cell>
          <cell r="C216" t="str">
            <v>01309</v>
          </cell>
          <cell r="D216" t="str">
            <v>Dresden</v>
          </cell>
        </row>
        <row r="217">
          <cell r="A217" t="str">
            <v>Sportplatz 66. Oberschule</v>
          </cell>
          <cell r="B217" t="str">
            <v xml:space="preserve">Dieselstraße 55 </v>
          </cell>
          <cell r="C217" t="str">
            <v>01257</v>
          </cell>
          <cell r="D217" t="str">
            <v>Dresden</v>
          </cell>
        </row>
        <row r="218">
          <cell r="A218" t="str">
            <v>Sportplatz 77. Grundschule</v>
          </cell>
          <cell r="B218" t="str">
            <v xml:space="preserve">Am Urnenfeld 27 </v>
          </cell>
          <cell r="C218" t="str">
            <v>01157</v>
          </cell>
          <cell r="D218" t="str">
            <v>Dresden</v>
          </cell>
        </row>
        <row r="219">
          <cell r="A219" t="str">
            <v>Sportplatz 81. Grundschule</v>
          </cell>
          <cell r="B219" t="str">
            <v xml:space="preserve">Robert-Weber-Straße 5 </v>
          </cell>
          <cell r="C219" t="str">
            <v>01187</v>
          </cell>
          <cell r="D219" t="str">
            <v>Dresden</v>
          </cell>
        </row>
        <row r="220">
          <cell r="A220" t="str">
            <v>Sportplatz 9. Oberschule</v>
          </cell>
          <cell r="B220" t="str">
            <v xml:space="preserve">Lommatzscher Straße 121 </v>
          </cell>
          <cell r="C220" t="str">
            <v>01139</v>
          </cell>
          <cell r="D220" t="str">
            <v>Dresden</v>
          </cell>
        </row>
        <row r="221">
          <cell r="A221" t="str">
            <v>Sportplatz Aachener Straße</v>
          </cell>
          <cell r="B221" t="str">
            <v>Aachener Straße 19 a</v>
          </cell>
          <cell r="C221" t="str">
            <v>01129</v>
          </cell>
          <cell r="D221" t="str">
            <v>Dresden</v>
          </cell>
        </row>
        <row r="222">
          <cell r="A222" t="str">
            <v>Sportplatz am Gemeindezentrum Gompitz</v>
          </cell>
          <cell r="B222" t="str">
            <v>Altnossener Straße 46 a</v>
          </cell>
          <cell r="C222" t="str">
            <v>01156</v>
          </cell>
          <cell r="D222" t="str">
            <v>Dresden</v>
          </cell>
        </row>
        <row r="223">
          <cell r="A223" t="str">
            <v>Sportplatz Bärensteiner Straße</v>
          </cell>
          <cell r="B223" t="str">
            <v xml:space="preserve">Bärensteiner Straße 33 </v>
          </cell>
          <cell r="C223" t="str">
            <v>01277</v>
          </cell>
          <cell r="D223" t="str">
            <v>Dresden</v>
          </cell>
        </row>
        <row r="224">
          <cell r="A224" t="str">
            <v>Sportplatz Bärnsdorfer Straße</v>
          </cell>
          <cell r="B224" t="str">
            <v xml:space="preserve">Bärnsdorfer Straße 2 </v>
          </cell>
          <cell r="C224" t="str">
            <v>01097</v>
          </cell>
          <cell r="D224" t="str">
            <v>Dresden</v>
          </cell>
        </row>
        <row r="225">
          <cell r="A225" t="str">
            <v>Sportplatz Bertolt-Brecht-Gymnasium</v>
          </cell>
          <cell r="B225" t="str">
            <v>Thomaestraße</v>
          </cell>
          <cell r="C225" t="str">
            <v>01307</v>
          </cell>
          <cell r="D225" t="str">
            <v>Dresden</v>
          </cell>
        </row>
        <row r="226">
          <cell r="A226" t="str">
            <v>Sportplatz BIP Kreativitätsschule</v>
          </cell>
          <cell r="B226" t="str">
            <v xml:space="preserve">Tiergartenstraße 18 </v>
          </cell>
          <cell r="C226" t="str">
            <v>01219</v>
          </cell>
          <cell r="D226" t="str">
            <v>Dresden</v>
          </cell>
        </row>
        <row r="227">
          <cell r="A227" t="str">
            <v>Sportplatz Boxberger Straße</v>
          </cell>
          <cell r="B227" t="str">
            <v xml:space="preserve">Boxberger Straße 1 </v>
          </cell>
          <cell r="C227" t="str">
            <v>01239</v>
          </cell>
          <cell r="D227" t="str">
            <v>Dresden</v>
          </cell>
        </row>
        <row r="228">
          <cell r="A228" t="str">
            <v>Sportplatz BSZ Gesundheit und Sozialwesen</v>
          </cell>
          <cell r="B228" t="str">
            <v xml:space="preserve">Döbelner Straße 8 </v>
          </cell>
          <cell r="C228" t="str">
            <v>01129</v>
          </cell>
          <cell r="D228" t="str">
            <v>Dresden</v>
          </cell>
        </row>
        <row r="229">
          <cell r="A229" t="str">
            <v xml:space="preserve">Sportplatz Christliche Schule Dresden </v>
          </cell>
          <cell r="B229" t="str">
            <v xml:space="preserve">Rathener Straße 78 </v>
          </cell>
          <cell r="C229" t="str">
            <v>01259</v>
          </cell>
          <cell r="D229" t="str">
            <v>Dresden</v>
          </cell>
        </row>
        <row r="230">
          <cell r="A230" t="str">
            <v>Sportplatz Cossebaude</v>
          </cell>
          <cell r="B230" t="str">
            <v xml:space="preserve">Gohliser Weg 16 </v>
          </cell>
          <cell r="C230" t="str">
            <v>01156</v>
          </cell>
          <cell r="D230" t="str">
            <v>Dresden</v>
          </cell>
        </row>
        <row r="231">
          <cell r="A231" t="str">
            <v>Sportplatz Dobritz</v>
          </cell>
          <cell r="B231" t="str">
            <v xml:space="preserve">Breitscheidstraße 86 </v>
          </cell>
          <cell r="C231" t="str">
            <v>01237</v>
          </cell>
          <cell r="D231" t="str">
            <v>Dresden</v>
          </cell>
        </row>
        <row r="232">
          <cell r="A232" t="str">
            <v>Sportplatz Dohnaer Straße</v>
          </cell>
          <cell r="B232" t="str">
            <v xml:space="preserve">Dohnaer Straße 154 </v>
          </cell>
          <cell r="C232" t="str">
            <v>01239</v>
          </cell>
          <cell r="D232" t="str">
            <v>Dresden</v>
          </cell>
        </row>
        <row r="233">
          <cell r="A233" t="str">
            <v>Sportplatz Eibenstocker Straße</v>
          </cell>
          <cell r="B233" t="str">
            <v xml:space="preserve">Eibenstocker Straße 1 </v>
          </cell>
          <cell r="C233" t="str">
            <v>01309</v>
          </cell>
          <cell r="D233" t="str">
            <v>Dresden</v>
          </cell>
        </row>
        <row r="234">
          <cell r="A234" t="str">
            <v>Sportplatz Eisenberger Straße</v>
          </cell>
          <cell r="B234" t="str">
            <v>Eisenberger Straße 1 a</v>
          </cell>
          <cell r="C234" t="str">
            <v>01127</v>
          </cell>
          <cell r="D234" t="str">
            <v>Dresden</v>
          </cell>
        </row>
        <row r="235">
          <cell r="A235" t="str">
            <v>Sportplatz Grundschule Langebrück</v>
          </cell>
          <cell r="B235" t="str">
            <v xml:space="preserve">Friedrich-Wolf-Straße 7 </v>
          </cell>
          <cell r="C235" t="str">
            <v>01465</v>
          </cell>
          <cell r="D235" t="str">
            <v>Dresden</v>
          </cell>
        </row>
        <row r="236">
          <cell r="A236" t="str">
            <v>Sportplatz Gymnasium Plauen</v>
          </cell>
          <cell r="B236" t="str">
            <v xml:space="preserve">Kantstraße 2 </v>
          </cell>
          <cell r="C236" t="str">
            <v>01187</v>
          </cell>
          <cell r="D236" t="str">
            <v>Dresden</v>
          </cell>
        </row>
        <row r="237">
          <cell r="A237" t="str">
            <v>Sportplatz Hebbelstraße</v>
          </cell>
          <cell r="B237" t="str">
            <v xml:space="preserve">Hebbelstraße 23 </v>
          </cell>
          <cell r="C237" t="str">
            <v>01157</v>
          </cell>
          <cell r="D237" t="str">
            <v>Dresden</v>
          </cell>
        </row>
        <row r="238">
          <cell r="A238" t="str">
            <v>Sportplatz Karl-Liebknecht-Straße</v>
          </cell>
          <cell r="B238" t="str">
            <v xml:space="preserve">Karl-Liebknecht-Straße 53 </v>
          </cell>
          <cell r="C238" t="str">
            <v>01109</v>
          </cell>
          <cell r="D238" t="str">
            <v>Dresden</v>
          </cell>
        </row>
        <row r="239">
          <cell r="A239" t="str">
            <v>Sportplatz Karlsruher Straße</v>
          </cell>
          <cell r="B239" t="str">
            <v>Karlsruher Str. 77</v>
          </cell>
          <cell r="C239" t="str">
            <v>01189</v>
          </cell>
          <cell r="D239" t="str">
            <v>Dresden</v>
          </cell>
        </row>
        <row r="240">
          <cell r="A240" t="str">
            <v>Sportplatz Käthe-Kollwitz-Ufer</v>
          </cell>
          <cell r="B240" t="str">
            <v>Käthe-Kollwitz-Ufer 19 b</v>
          </cell>
          <cell r="C240" t="str">
            <v>01307</v>
          </cell>
          <cell r="D240" t="str">
            <v>Dresden</v>
          </cell>
        </row>
        <row r="241">
          <cell r="A241" t="str">
            <v>Sportplatz Klotzscher Hauptstraße</v>
          </cell>
          <cell r="B241" t="str">
            <v>Klotzscher Hauptstraße 29 f</v>
          </cell>
          <cell r="C241" t="str">
            <v>01109</v>
          </cell>
          <cell r="D241" t="str">
            <v>Dresden</v>
          </cell>
        </row>
        <row r="242">
          <cell r="A242" t="str">
            <v>Sportplatz Liebstädter Straße</v>
          </cell>
          <cell r="B242" t="str">
            <v xml:space="preserve">Liebstädter Straße 15 </v>
          </cell>
          <cell r="C242" t="str">
            <v>01277</v>
          </cell>
          <cell r="D242" t="str">
            <v>Dresden</v>
          </cell>
        </row>
        <row r="243">
          <cell r="A243" t="str">
            <v>Sportplatz Lockwitzgrund</v>
          </cell>
          <cell r="B243" t="str">
            <v xml:space="preserve">Lockwitzgrund 20 </v>
          </cell>
          <cell r="C243" t="str">
            <v>01257</v>
          </cell>
          <cell r="D243" t="str">
            <v>Dresden</v>
          </cell>
        </row>
        <row r="244">
          <cell r="A244" t="str">
            <v>Sportplatz Loschwitz</v>
          </cell>
          <cell r="B244" t="str">
            <v xml:space="preserve">Friedrich-Wieck-Straße 32 </v>
          </cell>
          <cell r="C244" t="str">
            <v>01326</v>
          </cell>
          <cell r="D244" t="str">
            <v>Dresden</v>
          </cell>
        </row>
        <row r="245">
          <cell r="A245" t="str">
            <v>Sportplatz Ludwig-Kossuth-Straße</v>
          </cell>
          <cell r="B245" t="str">
            <v>Ludwig-Kossuth-Straße 34 a</v>
          </cell>
          <cell r="C245" t="str">
            <v>01109</v>
          </cell>
          <cell r="D245" t="str">
            <v>Dresden</v>
          </cell>
        </row>
        <row r="246">
          <cell r="A246" t="str">
            <v>Sportplatz Malterstraße</v>
          </cell>
          <cell r="B246" t="str">
            <v xml:space="preserve">Malterstraße 18 </v>
          </cell>
          <cell r="C246" t="str">
            <v>01159</v>
          </cell>
          <cell r="D246" t="str">
            <v>Dresden</v>
          </cell>
        </row>
        <row r="247">
          <cell r="A247" t="str">
            <v>Sportplatz Meschwitzstraße</v>
          </cell>
          <cell r="B247" t="str">
            <v xml:space="preserve">Meschwitzstraße 10 </v>
          </cell>
          <cell r="C247" t="str">
            <v>01099</v>
          </cell>
          <cell r="D247" t="str">
            <v>Dresden</v>
          </cell>
        </row>
        <row r="248">
          <cell r="A248" t="str">
            <v>Sportplatz Nachtflügelweg</v>
          </cell>
          <cell r="B248" t="str">
            <v xml:space="preserve">Nachtflügelweg 36 </v>
          </cell>
          <cell r="C248" t="str">
            <v>01324</v>
          </cell>
          <cell r="D248" t="str">
            <v>Dresden</v>
          </cell>
        </row>
        <row r="249">
          <cell r="A249" t="str">
            <v>Sportplatz Narzissenweg</v>
          </cell>
          <cell r="B249" t="str">
            <v xml:space="preserve">Narzissenweg 9 </v>
          </cell>
          <cell r="C249" t="str">
            <v>01259</v>
          </cell>
          <cell r="D249" t="str">
            <v>Dresden</v>
          </cell>
        </row>
        <row r="250">
          <cell r="A250" t="str">
            <v>Sportplatz Neuländer Straße</v>
          </cell>
          <cell r="B250" t="str">
            <v xml:space="preserve">Neuländer Straße 60 </v>
          </cell>
          <cell r="C250" t="str">
            <v>01129</v>
          </cell>
          <cell r="D250" t="str">
            <v>Dresden</v>
          </cell>
        </row>
        <row r="251">
          <cell r="A251" t="str">
            <v>Sportplatz Nickern Wittgensdorfer Straße</v>
          </cell>
          <cell r="B251" t="str">
            <v xml:space="preserve">Wittgensdorfer Straße 30 </v>
          </cell>
          <cell r="C251" t="str">
            <v>01257</v>
          </cell>
          <cell r="D251" t="str">
            <v>Dresden</v>
          </cell>
        </row>
        <row r="252">
          <cell r="A252" t="str">
            <v>Sportplatz Oberpoyritz</v>
          </cell>
          <cell r="B252" t="str">
            <v xml:space="preserve">An der Schmiede 10 </v>
          </cell>
          <cell r="C252" t="str">
            <v>01326</v>
          </cell>
          <cell r="D252" t="str">
            <v>Dresden</v>
          </cell>
        </row>
        <row r="253">
          <cell r="A253" t="str">
            <v>Sportplatz Oskar-Röder-Straße</v>
          </cell>
          <cell r="B253" t="str">
            <v>Oskar-Röder-Straße 4 a</v>
          </cell>
          <cell r="C253" t="str">
            <v>01237</v>
          </cell>
          <cell r="D253" t="str">
            <v>Dresden</v>
          </cell>
        </row>
        <row r="254">
          <cell r="A254" t="str">
            <v>Sportplatz Pestalozzi-Gymnasium</v>
          </cell>
          <cell r="B254" t="str">
            <v xml:space="preserve">Pestalozziplatz 22 </v>
          </cell>
          <cell r="C254" t="str">
            <v>01127</v>
          </cell>
          <cell r="D254" t="str">
            <v>Dresden</v>
          </cell>
        </row>
        <row r="255">
          <cell r="A255" t="str">
            <v>Sportplatz Pfotenhauerstraße</v>
          </cell>
          <cell r="B255" t="str">
            <v xml:space="preserve">Pfotenhauerstraße 79 </v>
          </cell>
          <cell r="C255" t="str">
            <v>01307</v>
          </cell>
          <cell r="D255" t="str">
            <v>Dresden</v>
          </cell>
        </row>
        <row r="256">
          <cell r="A256" t="str">
            <v>Sportplatz Pillnitzer Landstraße 94</v>
          </cell>
          <cell r="B256" t="str">
            <v xml:space="preserve">Pillnitzer Landstraße 94 </v>
          </cell>
          <cell r="C256" t="str">
            <v>01326</v>
          </cell>
          <cell r="D256" t="str">
            <v>Dresden</v>
          </cell>
        </row>
        <row r="257">
          <cell r="A257" t="str">
            <v>Sportplatz Pirnaer Landstraße 121 b</v>
          </cell>
          <cell r="B257" t="str">
            <v>Pirnaer Landstraße 121 b</v>
          </cell>
          <cell r="C257" t="str">
            <v>01257</v>
          </cell>
          <cell r="D257" t="str">
            <v>Dresden</v>
          </cell>
        </row>
        <row r="258">
          <cell r="A258" t="str">
            <v>Sportplatz Pirnaer Landstraße 267</v>
          </cell>
          <cell r="B258" t="str">
            <v xml:space="preserve">Pirnaer Landstraße 267 </v>
          </cell>
          <cell r="C258" t="str">
            <v>01259</v>
          </cell>
          <cell r="D258" t="str">
            <v>Dresden</v>
          </cell>
        </row>
        <row r="259">
          <cell r="A259" t="str">
            <v>Sportplatz Saalhausener Straße</v>
          </cell>
          <cell r="B259" t="str">
            <v xml:space="preserve">Williamstraße 12 </v>
          </cell>
          <cell r="C259" t="str">
            <v>01159</v>
          </cell>
          <cell r="D259" t="str">
            <v>Dresden</v>
          </cell>
        </row>
        <row r="260">
          <cell r="A260" t="str">
            <v>Sportplatz Salzburger Straße</v>
          </cell>
          <cell r="B260" t="str">
            <v xml:space="preserve">Salzburger Straße 141 </v>
          </cell>
          <cell r="C260" t="str">
            <v>01237</v>
          </cell>
          <cell r="D260" t="str">
            <v>Dresden</v>
          </cell>
        </row>
        <row r="261">
          <cell r="A261" t="str">
            <v>Sportplatz Schule für Erziehungshilfe "Erich Kästner"</v>
          </cell>
          <cell r="B261" t="str">
            <v xml:space="preserve">Zinzendorfstraße 4 </v>
          </cell>
          <cell r="C261" t="str">
            <v>01069</v>
          </cell>
          <cell r="D261" t="str">
            <v>Dresden</v>
          </cell>
        </row>
        <row r="262">
          <cell r="A262" t="str">
            <v>Sportplatz Steirische Straße</v>
          </cell>
          <cell r="B262" t="str">
            <v xml:space="preserve">Steirische Straße 1 </v>
          </cell>
          <cell r="C262" t="str">
            <v>01279</v>
          </cell>
          <cell r="D262" t="str">
            <v>Dresden</v>
          </cell>
        </row>
        <row r="263">
          <cell r="A263" t="str">
            <v>Sportplatz Stuttgarter Straße</v>
          </cell>
          <cell r="B263" t="str">
            <v xml:space="preserve">Stuttgarter Straße 41 </v>
          </cell>
          <cell r="C263" t="str">
            <v>01189</v>
          </cell>
          <cell r="D263" t="str">
            <v>Dresden</v>
          </cell>
        </row>
        <row r="264">
          <cell r="A264" t="str">
            <v>Sportplatz Tolkewitzer Straße</v>
          </cell>
          <cell r="B264" t="str">
            <v xml:space="preserve">Tolkewitzer Straße 61 </v>
          </cell>
          <cell r="C264" t="str">
            <v>01277</v>
          </cell>
          <cell r="D264" t="str">
            <v>Dresden</v>
          </cell>
        </row>
        <row r="265">
          <cell r="A265" t="str">
            <v>Sportplatz Weixdorf</v>
          </cell>
          <cell r="B265" t="str">
            <v xml:space="preserve">Zum Sportplatz 4 </v>
          </cell>
          <cell r="C265" t="str">
            <v>01108</v>
          </cell>
          <cell r="D265" t="str">
            <v>Dresden</v>
          </cell>
        </row>
        <row r="266">
          <cell r="A266" t="str">
            <v>Sportplatz Wurzener Straße</v>
          </cell>
          <cell r="B266" t="str">
            <v xml:space="preserve">Wurzener Straße 20 </v>
          </cell>
          <cell r="C266" t="str">
            <v>01127</v>
          </cell>
          <cell r="D266" t="str">
            <v>Dresden</v>
          </cell>
        </row>
        <row r="267">
          <cell r="A267" t="str">
            <v>Sportplatz Zum Windkanal</v>
          </cell>
          <cell r="B267" t="str">
            <v xml:space="preserve">Zum Windkanal 14 </v>
          </cell>
          <cell r="C267" t="str">
            <v>01109</v>
          </cell>
          <cell r="D267" t="str">
            <v>Dresden</v>
          </cell>
        </row>
        <row r="268">
          <cell r="A268" t="str">
            <v>Sportraum BSZ Gastgewerbe</v>
          </cell>
          <cell r="B268" t="str">
            <v xml:space="preserve">Ehrlichstraße 1 </v>
          </cell>
          <cell r="C268" t="str">
            <v>01067</v>
          </cell>
          <cell r="D268" t="str">
            <v>Dresden</v>
          </cell>
        </row>
        <row r="269">
          <cell r="A269" t="str">
            <v>Sportzentrum Blasewitz</v>
          </cell>
          <cell r="B269" t="str">
            <v xml:space="preserve">Oehmestraße 1 </v>
          </cell>
          <cell r="C269" t="str">
            <v>01277</v>
          </cell>
          <cell r="D269" t="str">
            <v>Dresden</v>
          </cell>
        </row>
        <row r="270">
          <cell r="A270" t="str">
            <v>SPORTZENTRUM Hochland e.V.</v>
          </cell>
          <cell r="B270" t="str">
            <v>Bautzner Landstraße 291</v>
          </cell>
          <cell r="C270" t="str">
            <v>01328</v>
          </cell>
          <cell r="D270" t="str">
            <v>Dresden</v>
          </cell>
        </row>
        <row r="271">
          <cell r="A271" t="str">
            <v>Sprunghalle Freiberger Platz</v>
          </cell>
          <cell r="B271" t="str">
            <v>Freiberger Platz 1 a</v>
          </cell>
          <cell r="C271" t="str">
            <v>01067</v>
          </cell>
          <cell r="D271" t="str">
            <v>Dresden</v>
          </cell>
        </row>
        <row r="272">
          <cell r="A272" t="str">
            <v>Stadion Bodenbacher Straße</v>
          </cell>
          <cell r="B272" t="str">
            <v xml:space="preserve">Bodenbacher Straße 152 </v>
          </cell>
          <cell r="C272" t="str">
            <v>01277</v>
          </cell>
          <cell r="D272" t="str">
            <v>Dresden</v>
          </cell>
        </row>
        <row r="273">
          <cell r="A273" t="str">
            <v>Tennisanlage Waldpark</v>
          </cell>
          <cell r="B273" t="str">
            <v xml:space="preserve">Vogesenweg 10 </v>
          </cell>
          <cell r="C273" t="str">
            <v>01309</v>
          </cell>
          <cell r="D273" t="str">
            <v>Dresden</v>
          </cell>
        </row>
        <row r="274">
          <cell r="A274" t="str">
            <v>Tennisgelände Andreas-Schubert-Straße</v>
          </cell>
          <cell r="B274" t="str">
            <v>Andreas-Schubert-Straße 51</v>
          </cell>
          <cell r="C274" t="str">
            <v>01069</v>
          </cell>
          <cell r="D274" t="str">
            <v>Dresden</v>
          </cell>
        </row>
        <row r="275">
          <cell r="A275" t="str">
            <v>Traditionelles Taekwon-DO Studio</v>
          </cell>
          <cell r="B275" t="str">
            <v>Reisewitzer Straße 29</v>
          </cell>
          <cell r="C275" t="str">
            <v>01159</v>
          </cell>
          <cell r="D275" t="str">
            <v>Dresden</v>
          </cell>
        </row>
        <row r="276">
          <cell r="A276" t="str">
            <v>XXL Dresden</v>
          </cell>
          <cell r="B276" t="str">
            <v xml:space="preserve">Breitscheidstraße 40 </v>
          </cell>
          <cell r="C276" t="str">
            <v>01237</v>
          </cell>
          <cell r="D276" t="str">
            <v>Dresden</v>
          </cell>
        </row>
      </sheetData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Abfrage Vereine"/>
      <sheetName val="Beispiel"/>
      <sheetName val="Sportstätten"/>
    </sheetNames>
    <sheetDataSet>
      <sheetData sheetId="0"/>
      <sheetData sheetId="1"/>
      <sheetData sheetId="2">
        <row r="36">
          <cell r="A36" t="str">
            <v>Sporthalle 10. Grundschule</v>
          </cell>
          <cell r="B36" t="str">
            <v xml:space="preserve">Struvestraße 11 </v>
          </cell>
          <cell r="C36" t="str">
            <v>01069</v>
          </cell>
          <cell r="D36" t="str">
            <v>Dresden</v>
          </cell>
        </row>
        <row r="37">
          <cell r="A37" t="str">
            <v>Sporthalle 101. Oberschule</v>
          </cell>
          <cell r="B37" t="str">
            <v xml:space="preserve">Pfotenhauerstraße 42 </v>
          </cell>
          <cell r="C37" t="str">
            <v>01307</v>
          </cell>
          <cell r="D37" t="str">
            <v>Dresden</v>
          </cell>
        </row>
        <row r="38">
          <cell r="A38" t="str">
            <v>Sporthalle 102. Grundschule</v>
          </cell>
          <cell r="B38" t="str">
            <v xml:space="preserve">Pfotenhauerstraße 40 </v>
          </cell>
          <cell r="C38" t="str">
            <v>01307</v>
          </cell>
          <cell r="D38" t="str">
            <v>Dresden</v>
          </cell>
        </row>
        <row r="39">
          <cell r="A39" t="str">
            <v>Sporthalle 103. Grundschule</v>
          </cell>
          <cell r="B39" t="str">
            <v xml:space="preserve">Hohnsteiner Straße 8 </v>
          </cell>
          <cell r="C39" t="str">
            <v>01099</v>
          </cell>
          <cell r="D39" t="str">
            <v>Dresden</v>
          </cell>
        </row>
        <row r="40">
          <cell r="A40" t="str">
            <v>Sporthalle 106. Grundschule</v>
          </cell>
          <cell r="B40" t="str">
            <v xml:space="preserve">Großenhainer Straße 187 </v>
          </cell>
          <cell r="C40" t="str">
            <v>01129</v>
          </cell>
          <cell r="D40" t="str">
            <v>Dresden</v>
          </cell>
        </row>
        <row r="41">
          <cell r="A41" t="str">
            <v>Sporthalle 108. Grundschule/ 107. Oberschule</v>
          </cell>
          <cell r="B41" t="str">
            <v xml:space="preserve">Geisingstraße 45 </v>
          </cell>
          <cell r="C41" t="str">
            <v>01309</v>
          </cell>
          <cell r="D41" t="str">
            <v>Dresden</v>
          </cell>
        </row>
        <row r="42">
          <cell r="A42" t="str">
            <v>Sporthalle 113. Grundschule</v>
          </cell>
          <cell r="B42" t="str">
            <v xml:space="preserve">Georg-Nerlich-Straße 1 </v>
          </cell>
          <cell r="C42" t="str">
            <v>01307</v>
          </cell>
          <cell r="D42" t="str">
            <v>Dresden</v>
          </cell>
        </row>
        <row r="43">
          <cell r="A43" t="str">
            <v>Sporthalle 116. Oberschule</v>
          </cell>
          <cell r="B43" t="str">
            <v xml:space="preserve">Feuerbachstraße 5 </v>
          </cell>
          <cell r="C43" t="str">
            <v>01219</v>
          </cell>
          <cell r="D43" t="str">
            <v>Dresden</v>
          </cell>
        </row>
        <row r="44">
          <cell r="A44" t="str">
            <v>Sporthalle 117. Grundschule</v>
          </cell>
          <cell r="B44" t="str">
            <v xml:space="preserve">Hochschulstraße 35 </v>
          </cell>
          <cell r="C44" t="str">
            <v>01069</v>
          </cell>
          <cell r="D44" t="str">
            <v>Dresden</v>
          </cell>
        </row>
        <row r="45">
          <cell r="A45" t="str">
            <v>Sporthalle 12. Grundschule</v>
          </cell>
          <cell r="B45" t="str">
            <v xml:space="preserve">Hebbelstraße 20 </v>
          </cell>
          <cell r="C45" t="str">
            <v>01157</v>
          </cell>
          <cell r="D45" t="str">
            <v>Dresden</v>
          </cell>
        </row>
        <row r="46">
          <cell r="A46" t="str">
            <v>Sporthalle 120. Grundschule</v>
          </cell>
          <cell r="B46" t="str">
            <v xml:space="preserve">Trattendorfer Straße 1 </v>
          </cell>
          <cell r="C46" t="str">
            <v>01239</v>
          </cell>
          <cell r="D46" t="str">
            <v>Dresden</v>
          </cell>
        </row>
        <row r="47">
          <cell r="A47" t="str">
            <v>Sporthalle 121. Oberschule</v>
          </cell>
          <cell r="B47" t="str">
            <v xml:space="preserve">Gamigstraße 28 </v>
          </cell>
          <cell r="C47" t="str">
            <v>01239</v>
          </cell>
          <cell r="D47" t="str">
            <v>Dresden</v>
          </cell>
        </row>
        <row r="48">
          <cell r="A48" t="str">
            <v>Sporthalle 128. Oberschule</v>
          </cell>
          <cell r="B48" t="str">
            <v xml:space="preserve">Rudolf-Bergander-Ring 3 </v>
          </cell>
          <cell r="C48" t="str">
            <v>01219</v>
          </cell>
          <cell r="D48" t="str">
            <v>Dresden</v>
          </cell>
        </row>
        <row r="49">
          <cell r="A49" t="str">
            <v>Sporthalle 129. Grundschule</v>
          </cell>
          <cell r="B49" t="str">
            <v xml:space="preserve">Otto-Dix-Ring 57 </v>
          </cell>
          <cell r="C49" t="str">
            <v>01219</v>
          </cell>
          <cell r="D49" t="str">
            <v>Dresden</v>
          </cell>
        </row>
        <row r="50">
          <cell r="A50" t="str">
            <v>Sporthalle 135. Grundschule</v>
          </cell>
          <cell r="B50" t="str">
            <v xml:space="preserve">Amalie-Dietrich-Platz 10 </v>
          </cell>
          <cell r="C50" t="str">
            <v>01169</v>
          </cell>
          <cell r="D50" t="str">
            <v>Dresden</v>
          </cell>
        </row>
        <row r="51">
          <cell r="A51" t="str">
            <v>Sporthalle 138. Oberschule</v>
          </cell>
          <cell r="B51" t="str">
            <v xml:space="preserve">Omsewitzer Ring 2 </v>
          </cell>
          <cell r="C51" t="str">
            <v>01169</v>
          </cell>
          <cell r="D51" t="str">
            <v>Dresden</v>
          </cell>
        </row>
        <row r="52">
          <cell r="A52" t="str">
            <v>Sporthalle 139. Grundschule</v>
          </cell>
          <cell r="B52" t="str">
            <v xml:space="preserve">Omsewitzer Ring 4 </v>
          </cell>
          <cell r="C52" t="str">
            <v>01169</v>
          </cell>
          <cell r="D52" t="str">
            <v>Dresden</v>
          </cell>
        </row>
        <row r="53">
          <cell r="A53" t="str">
            <v>Sporthalle 14. Grundschule und "Robinsonschule"</v>
          </cell>
          <cell r="B53" t="str">
            <v xml:space="preserve">Schweizer Straße 7 </v>
          </cell>
          <cell r="C53" t="str">
            <v>01069</v>
          </cell>
          <cell r="D53" t="str">
            <v>Dresden</v>
          </cell>
        </row>
        <row r="54">
          <cell r="A54" t="str">
            <v>Sporthalle 144. Grundschule</v>
          </cell>
          <cell r="B54" t="str">
            <v>Herbststraße 21 a</v>
          </cell>
          <cell r="C54" t="str">
            <v>01139</v>
          </cell>
          <cell r="D54" t="str">
            <v>Dresden</v>
          </cell>
        </row>
        <row r="55">
          <cell r="A55" t="str">
            <v>Sporthalle 147. Grundschule</v>
          </cell>
          <cell r="B55" t="str">
            <v>Döbelner Straße 6 b</v>
          </cell>
          <cell r="C55" t="str">
            <v>01129</v>
          </cell>
          <cell r="D55" t="str">
            <v>Dresden</v>
          </cell>
        </row>
        <row r="56">
          <cell r="A56" t="str">
            <v>Sporthalle 15. Grundschule</v>
          </cell>
          <cell r="B56" t="str">
            <v>Görlitzer Straße 8</v>
          </cell>
          <cell r="C56" t="str">
            <v>01099</v>
          </cell>
          <cell r="D56" t="str">
            <v>Dresden</v>
          </cell>
        </row>
        <row r="57">
          <cell r="A57" t="str">
            <v>Sporthalle 153. Grundschule</v>
          </cell>
          <cell r="B57" t="str">
            <v>Fröbelstraße 1</v>
          </cell>
          <cell r="C57" t="str">
            <v>01159</v>
          </cell>
          <cell r="D57" t="str">
            <v>Dresden</v>
          </cell>
        </row>
        <row r="58">
          <cell r="A58" t="str">
            <v>Sporthalle 16. Grundschule</v>
          </cell>
          <cell r="B58" t="str">
            <v xml:space="preserve">Josephinenstraße 6 </v>
          </cell>
          <cell r="C58" t="str">
            <v>01069</v>
          </cell>
          <cell r="D58" t="str">
            <v>Dresden</v>
          </cell>
        </row>
        <row r="59">
          <cell r="A59" t="str">
            <v>Sporthalle 19. Grundschule</v>
          </cell>
          <cell r="B59" t="str">
            <v xml:space="preserve">Am Jägerpark 5 </v>
          </cell>
          <cell r="C59" t="str">
            <v>01099</v>
          </cell>
          <cell r="D59" t="str">
            <v>Dresden</v>
          </cell>
        </row>
        <row r="60">
          <cell r="A60" t="str">
            <v>Sporthalle 25. Grund- und Oberschule</v>
          </cell>
          <cell r="B60" t="str">
            <v xml:space="preserve">Pohlandstraße 40 </v>
          </cell>
          <cell r="C60" t="str">
            <v>01309</v>
          </cell>
          <cell r="D60" t="str">
            <v>Dresden</v>
          </cell>
        </row>
        <row r="61">
          <cell r="A61" t="str">
            <v>Sporthalle 26. Grundschule</v>
          </cell>
          <cell r="B61" t="str">
            <v xml:space="preserve">Osterbergstraße 22 </v>
          </cell>
          <cell r="C61" t="str">
            <v>01127</v>
          </cell>
          <cell r="D61" t="str">
            <v>Dresden</v>
          </cell>
        </row>
        <row r="62">
          <cell r="A62" t="str">
            <v>Sporthalle 30. Grundschule</v>
          </cell>
          <cell r="B62" t="str">
            <v xml:space="preserve">Hechtstraße 55 </v>
          </cell>
          <cell r="C62" t="str">
            <v>01097</v>
          </cell>
          <cell r="D62" t="str">
            <v>Dresden</v>
          </cell>
        </row>
        <row r="63">
          <cell r="A63" t="str">
            <v>Sporthalle 30. Oberschule</v>
          </cell>
          <cell r="B63" t="str">
            <v xml:space="preserve">Unterer Kreuzweg 4 </v>
          </cell>
          <cell r="C63" t="str">
            <v>01097</v>
          </cell>
          <cell r="D63" t="str">
            <v>Dresden</v>
          </cell>
        </row>
        <row r="64">
          <cell r="A64" t="str">
            <v>Sporthalle 32. Grundschule</v>
          </cell>
          <cell r="B64" t="str">
            <v xml:space="preserve">Hofmannstraße 34 </v>
          </cell>
          <cell r="C64" t="str">
            <v>01277</v>
          </cell>
          <cell r="D64" t="str">
            <v>Dresden</v>
          </cell>
        </row>
        <row r="65">
          <cell r="A65" t="str">
            <v>Sporthalle 32. Oberschule</v>
          </cell>
          <cell r="B65" t="str">
            <v xml:space="preserve">Schilfweg 3 </v>
          </cell>
          <cell r="C65" t="str">
            <v>01237</v>
          </cell>
          <cell r="D65" t="str">
            <v>Dresden</v>
          </cell>
        </row>
        <row r="66">
          <cell r="A66" t="str">
            <v>Sporthalle 33. Grundschule</v>
          </cell>
          <cell r="B66" t="str">
            <v xml:space="preserve">Marienberger Straße 7 </v>
          </cell>
          <cell r="C66" t="str">
            <v>01279</v>
          </cell>
          <cell r="D66" t="str">
            <v>Dresden</v>
          </cell>
        </row>
        <row r="67">
          <cell r="A67" t="str">
            <v>Sporthalle 35. Grundschule</v>
          </cell>
          <cell r="B67" t="str">
            <v xml:space="preserve">Bünaustraße 12 </v>
          </cell>
          <cell r="C67" t="str">
            <v>01159</v>
          </cell>
          <cell r="D67" t="str">
            <v>Dresden</v>
          </cell>
        </row>
        <row r="68">
          <cell r="A68" t="str">
            <v>Sporthalle 35. Oberschule</v>
          </cell>
          <cell r="B68" t="str">
            <v xml:space="preserve">Clara-Zetkin-Straße 20 </v>
          </cell>
          <cell r="C68" t="str">
            <v>01159</v>
          </cell>
          <cell r="D68" t="str">
            <v>Dresden</v>
          </cell>
        </row>
        <row r="69">
          <cell r="A69" t="str">
            <v>Sporthalle 36. Oberschule/ 37. Grundschule</v>
          </cell>
          <cell r="B69" t="str">
            <v xml:space="preserve">Emil-Ueberall-Straße 34 </v>
          </cell>
          <cell r="C69" t="str">
            <v>01159</v>
          </cell>
          <cell r="D69" t="str">
            <v>Dresden</v>
          </cell>
        </row>
        <row r="70">
          <cell r="A70" t="str">
            <v>Sporthalle 39. Grundschule</v>
          </cell>
          <cell r="B70" t="str">
            <v xml:space="preserve">Schleiermacherstraße 8 </v>
          </cell>
          <cell r="C70" t="str">
            <v>01187</v>
          </cell>
          <cell r="D70" t="str">
            <v>Dresden</v>
          </cell>
        </row>
        <row r="71">
          <cell r="A71" t="str">
            <v>Sporthalle 4. Grundschule</v>
          </cell>
          <cell r="B71" t="str">
            <v xml:space="preserve">Löwenstraße 2 </v>
          </cell>
          <cell r="C71" t="str">
            <v>01099</v>
          </cell>
          <cell r="D71" t="str">
            <v>Dresden</v>
          </cell>
        </row>
        <row r="72">
          <cell r="A72" t="str">
            <v>Sporthalle 41. Grundschule</v>
          </cell>
          <cell r="B72" t="str">
            <v xml:space="preserve">Hauptmannstraße 15 </v>
          </cell>
          <cell r="C72" t="str">
            <v>01139</v>
          </cell>
          <cell r="D72" t="str">
            <v>Dresden</v>
          </cell>
        </row>
        <row r="73">
          <cell r="A73" t="str">
            <v>Sporthalle 43. Grundschule</v>
          </cell>
          <cell r="B73" t="str">
            <v xml:space="preserve">Riegelplatz 2 </v>
          </cell>
          <cell r="C73" t="str">
            <v>01139</v>
          </cell>
          <cell r="D73" t="str">
            <v>Dresden</v>
          </cell>
        </row>
        <row r="74">
          <cell r="A74" t="str">
            <v>Sporthalle 44. Grundschule</v>
          </cell>
          <cell r="B74" t="str">
            <v xml:space="preserve">Salbachstraße 10 </v>
          </cell>
          <cell r="C74" t="str">
            <v>01279</v>
          </cell>
          <cell r="D74" t="str">
            <v>Dresden</v>
          </cell>
        </row>
        <row r="75">
          <cell r="A75" t="str">
            <v>Sporthalle 46. Oberschule</v>
          </cell>
          <cell r="B75" t="str">
            <v xml:space="preserve">Bernhardstraße 18 </v>
          </cell>
          <cell r="C75" t="str">
            <v>01069</v>
          </cell>
          <cell r="D75" t="str">
            <v>Dresden</v>
          </cell>
        </row>
        <row r="76">
          <cell r="A76" t="str">
            <v>Sporthalle 47. Grundschule</v>
          </cell>
          <cell r="B76" t="str">
            <v xml:space="preserve">Mockritzer Straße 19 </v>
          </cell>
          <cell r="C76" t="str">
            <v>01219</v>
          </cell>
          <cell r="D76" t="str">
            <v>Dresden</v>
          </cell>
        </row>
        <row r="77">
          <cell r="A77" t="str">
            <v>Sporthalle 48. Grundschule</v>
          </cell>
          <cell r="B77" t="str">
            <v xml:space="preserve">Seminarstraße 11 </v>
          </cell>
          <cell r="C77" t="str">
            <v>01067</v>
          </cell>
          <cell r="D77" t="str">
            <v>Dresden</v>
          </cell>
        </row>
        <row r="78">
          <cell r="A78" t="str">
            <v>Sporthalle 49. Grundschule</v>
          </cell>
          <cell r="B78" t="str">
            <v xml:space="preserve">Bernhardstraße 80 </v>
          </cell>
          <cell r="C78" t="str">
            <v>01187</v>
          </cell>
          <cell r="D78" t="str">
            <v>Dresden</v>
          </cell>
        </row>
        <row r="79">
          <cell r="A79" t="str">
            <v>Sporthalle 50. Grundschule</v>
          </cell>
          <cell r="B79" t="str">
            <v xml:space="preserve">Dörnichtweg 54 </v>
          </cell>
          <cell r="C79" t="str">
            <v>01109</v>
          </cell>
          <cell r="D79" t="str">
            <v>Dresden</v>
          </cell>
        </row>
        <row r="80">
          <cell r="A80" t="str">
            <v>Sporthalle 51. Grundschule</v>
          </cell>
          <cell r="B80" t="str">
            <v xml:space="preserve">Rosa-Menzer-Straße 24 </v>
          </cell>
          <cell r="C80" t="str">
            <v>01309</v>
          </cell>
          <cell r="D80" t="str">
            <v>Dresden</v>
          </cell>
        </row>
        <row r="81">
          <cell r="A81" t="str">
            <v>Sporthalle 55. Oberschule</v>
          </cell>
          <cell r="B81" t="str">
            <v xml:space="preserve">Nöthnitzer Straße 6 </v>
          </cell>
          <cell r="C81" t="str">
            <v>01187</v>
          </cell>
          <cell r="D81" t="str">
            <v>Dresden</v>
          </cell>
        </row>
        <row r="82">
          <cell r="A82" t="str">
            <v>Sporthalle 56. Grundschule</v>
          </cell>
          <cell r="B82" t="str">
            <v xml:space="preserve">Böttgerstraße 11 </v>
          </cell>
          <cell r="C82" t="str">
            <v>01129</v>
          </cell>
          <cell r="D82" t="str">
            <v>Dresden</v>
          </cell>
        </row>
        <row r="83">
          <cell r="A83" t="str">
            <v>Sporthalle 56. Oberschule</v>
          </cell>
          <cell r="B83" t="str">
            <v xml:space="preserve">Aachener Straße 10 </v>
          </cell>
          <cell r="C83" t="str">
            <v>01129</v>
          </cell>
          <cell r="D83" t="str">
            <v>Dresden</v>
          </cell>
        </row>
        <row r="84">
          <cell r="A84" t="str">
            <v>Sporthalle 59. Grundschule</v>
          </cell>
          <cell r="B84" t="str">
            <v xml:space="preserve">Kurparkstraße 12 </v>
          </cell>
          <cell r="C84" t="str">
            <v>01324</v>
          </cell>
          <cell r="D84" t="str">
            <v>Dresden</v>
          </cell>
        </row>
        <row r="85">
          <cell r="A85" t="str">
            <v>Sporthalle 6. Grundschule</v>
          </cell>
          <cell r="B85" t="str">
            <v xml:space="preserve">Fetscherstraße 2 </v>
          </cell>
          <cell r="C85" t="str">
            <v>01307</v>
          </cell>
          <cell r="D85" t="str">
            <v>Dresden</v>
          </cell>
        </row>
        <row r="86">
          <cell r="A86" t="str">
            <v>Sporthalle 61. Grundschule</v>
          </cell>
          <cell r="B86" t="str">
            <v>Hutbergstraße 2</v>
          </cell>
          <cell r="C86" t="str">
            <v>01326</v>
          </cell>
          <cell r="D86" t="str">
            <v>Dresden</v>
          </cell>
        </row>
        <row r="87">
          <cell r="A87" t="str">
            <v>Sporthalle 62. Grundschule</v>
          </cell>
          <cell r="B87" t="str">
            <v xml:space="preserve">Pillnitzer Landstraße 38 </v>
          </cell>
          <cell r="C87" t="str">
            <v>01326</v>
          </cell>
          <cell r="D87" t="str">
            <v>Dresden</v>
          </cell>
        </row>
        <row r="88">
          <cell r="A88" t="str">
            <v>Sporthalle 62. Oberschule</v>
          </cell>
          <cell r="B88" t="str">
            <v xml:space="preserve">Fidelio-F.-Finke-Straße 15 </v>
          </cell>
          <cell r="C88" t="str">
            <v>01326</v>
          </cell>
          <cell r="D88" t="str">
            <v>Dresden</v>
          </cell>
        </row>
        <row r="89">
          <cell r="A89" t="str">
            <v>Sporthalle 63. Grundschule</v>
          </cell>
          <cell r="B89" t="str">
            <v xml:space="preserve">Wägnerstraße 24 </v>
          </cell>
          <cell r="C89" t="str">
            <v>01309</v>
          </cell>
          <cell r="D89" t="str">
            <v>Dresden</v>
          </cell>
        </row>
        <row r="90">
          <cell r="A90" t="str">
            <v>Sporthalle 64. Oberschule</v>
          </cell>
          <cell r="B90" t="str">
            <v xml:space="preserve">Linzer Straße 1 </v>
          </cell>
          <cell r="C90" t="str">
            <v>01279</v>
          </cell>
          <cell r="D90" t="str">
            <v>Dresden</v>
          </cell>
        </row>
        <row r="91">
          <cell r="A91" t="str">
            <v>Sporthalle 65. Grundschule</v>
          </cell>
          <cell r="B91" t="str">
            <v xml:space="preserve">Zschierener Straße 5 </v>
          </cell>
          <cell r="C91" t="str">
            <v>01259</v>
          </cell>
          <cell r="D91" t="str">
            <v>Dresden</v>
          </cell>
        </row>
        <row r="92">
          <cell r="A92" t="str">
            <v>Sporthalle 66. Oberschule</v>
          </cell>
          <cell r="B92" t="str">
            <v xml:space="preserve">Dieselstraße 55 </v>
          </cell>
          <cell r="C92" t="str">
            <v>01257</v>
          </cell>
          <cell r="D92" t="str">
            <v>Dresden</v>
          </cell>
        </row>
        <row r="93">
          <cell r="A93" t="str">
            <v>Sporthalle 68. Grundschule</v>
          </cell>
          <cell r="B93" t="str">
            <v xml:space="preserve">Heiligenbornstraße 15 </v>
          </cell>
          <cell r="C93" t="str">
            <v>01219</v>
          </cell>
          <cell r="D93" t="str">
            <v>Dresden</v>
          </cell>
        </row>
        <row r="94">
          <cell r="A94" t="str">
            <v>Sporthalle 70. Grundschule</v>
          </cell>
          <cell r="B94" t="str">
            <v xml:space="preserve">Südhöhe 36 </v>
          </cell>
          <cell r="C94" t="str">
            <v>01217</v>
          </cell>
          <cell r="D94" t="str">
            <v>Dresden</v>
          </cell>
        </row>
        <row r="95">
          <cell r="A95" t="str">
            <v>Sporthalle 71. Grundschule</v>
          </cell>
          <cell r="B95" t="str">
            <v xml:space="preserve">Franzweg 4 </v>
          </cell>
          <cell r="C95" t="str">
            <v>01217</v>
          </cell>
          <cell r="D95" t="str">
            <v>Dresden</v>
          </cell>
        </row>
        <row r="96">
          <cell r="A96" t="str">
            <v>Sporthalle 74. Grundschule Gompitz</v>
          </cell>
          <cell r="B96" t="str">
            <v xml:space="preserve">Ockerwitzer Allee 128 </v>
          </cell>
          <cell r="C96" t="str">
            <v>01156</v>
          </cell>
          <cell r="D96" t="str">
            <v>Dresden</v>
          </cell>
        </row>
        <row r="97">
          <cell r="A97" t="str">
            <v>Sporthalle 75. Grundschule</v>
          </cell>
          <cell r="B97" t="str">
            <v xml:space="preserve">Warthaer Straße 60 </v>
          </cell>
          <cell r="C97" t="str">
            <v>01157</v>
          </cell>
          <cell r="D97" t="str">
            <v>Dresden</v>
          </cell>
        </row>
        <row r="98">
          <cell r="A98" t="str">
            <v>Sporthalle 76. Grundschule</v>
          </cell>
          <cell r="B98" t="str">
            <v>Am Lehmberg 28 a</v>
          </cell>
          <cell r="C98" t="str">
            <v>01157</v>
          </cell>
          <cell r="D98" t="str">
            <v>Dresden</v>
          </cell>
        </row>
        <row r="99">
          <cell r="A99" t="str">
            <v>Sporthalle 76. Oberschule</v>
          </cell>
          <cell r="B99" t="str">
            <v xml:space="preserve">Merbitzer Straße 9 </v>
          </cell>
          <cell r="C99" t="str">
            <v>01157</v>
          </cell>
          <cell r="D99" t="str">
            <v>Dresden</v>
          </cell>
        </row>
        <row r="100">
          <cell r="A100" t="str">
            <v>Sporthalle 77. Grundschule</v>
          </cell>
          <cell r="B100" t="str">
            <v xml:space="preserve">Am Urnenfeld 27 </v>
          </cell>
          <cell r="C100" t="str">
            <v>01157</v>
          </cell>
          <cell r="D100" t="str">
            <v>Dresden</v>
          </cell>
        </row>
        <row r="101">
          <cell r="A101" t="str">
            <v>Sporthalle 8. Grundschule</v>
          </cell>
          <cell r="B101" t="str">
            <v xml:space="preserve">Konkordienstraße 12 </v>
          </cell>
          <cell r="C101" t="str">
            <v>01127</v>
          </cell>
          <cell r="D101" t="str">
            <v>Dresden</v>
          </cell>
        </row>
        <row r="102">
          <cell r="A102" t="str">
            <v>Sporthalle 80. Grundschule</v>
          </cell>
          <cell r="B102" t="str">
            <v xml:space="preserve">Oskar-Seyffert-Straße 3 </v>
          </cell>
          <cell r="C102" t="str">
            <v>01189</v>
          </cell>
          <cell r="D102" t="str">
            <v>Dresden</v>
          </cell>
        </row>
        <row r="103">
          <cell r="A103" t="str">
            <v>Sporthalle 81. Grundschule</v>
          </cell>
          <cell r="B103" t="str">
            <v xml:space="preserve">Robert-Weber-Straße 5 </v>
          </cell>
          <cell r="C103" t="str">
            <v>01187</v>
          </cell>
          <cell r="D103" t="str">
            <v>Dresden</v>
          </cell>
        </row>
        <row r="104">
          <cell r="A104" t="str">
            <v>Sporthalle 82. Grund- und Oberschule</v>
          </cell>
          <cell r="B104" t="str">
            <v xml:space="preserve">Gertrud-Caspari-Straße 9 </v>
          </cell>
          <cell r="C104" t="str">
            <v>01109</v>
          </cell>
          <cell r="D104" t="str">
            <v>Dresden</v>
          </cell>
        </row>
        <row r="105">
          <cell r="A105" t="str">
            <v>Sporthalle 84. Grundschule</v>
          </cell>
          <cell r="B105" t="str">
            <v xml:space="preserve">Heinrich-Tessenow-Weg 28 </v>
          </cell>
          <cell r="C105" t="str">
            <v>01109</v>
          </cell>
          <cell r="D105" t="str">
            <v>Dresden</v>
          </cell>
        </row>
        <row r="106">
          <cell r="A106" t="str">
            <v>Sporthalle 85. Grundschule</v>
          </cell>
          <cell r="B106" t="str">
            <v xml:space="preserve">Radeburger Straße 168 </v>
          </cell>
          <cell r="C106" t="str">
            <v>01109</v>
          </cell>
          <cell r="D106" t="str">
            <v>Dresden</v>
          </cell>
        </row>
        <row r="107">
          <cell r="A107" t="str">
            <v>Sporthalle 88. Grund- und Oberschule</v>
          </cell>
          <cell r="B107" t="str">
            <v xml:space="preserve">Dresdner Straße 50 </v>
          </cell>
          <cell r="C107" t="str">
            <v>01326</v>
          </cell>
          <cell r="D107" t="str">
            <v>Dresden</v>
          </cell>
        </row>
        <row r="108">
          <cell r="A108" t="str">
            <v>Sporthalle 89. Grundschule</v>
          </cell>
          <cell r="B108" t="str">
            <v xml:space="preserve">Sosaer Straße 10 </v>
          </cell>
          <cell r="C108" t="str">
            <v>01257</v>
          </cell>
          <cell r="D108" t="str">
            <v>Dresden</v>
          </cell>
        </row>
        <row r="109">
          <cell r="A109" t="str">
            <v>Sporthalle 9. Oberschule</v>
          </cell>
          <cell r="B109" t="str">
            <v xml:space="preserve">Lommatzscher Straße 121 </v>
          </cell>
          <cell r="C109" t="str">
            <v>01139</v>
          </cell>
          <cell r="D109" t="str">
            <v>Dresden</v>
          </cell>
        </row>
        <row r="110">
          <cell r="A110" t="str">
            <v>Sporthalle 90. Grundschule</v>
          </cell>
          <cell r="B110" t="str">
            <v xml:space="preserve">Kleinlugaer Straße 25 </v>
          </cell>
          <cell r="C110" t="str">
            <v>01259</v>
          </cell>
          <cell r="D110" t="str">
            <v>Dresden</v>
          </cell>
        </row>
        <row r="111">
          <cell r="A111" t="str">
            <v>Sporthalle 91. Grundschule</v>
          </cell>
          <cell r="B111" t="str">
            <v xml:space="preserve">Bernard-Shaw-Straße 11 </v>
          </cell>
          <cell r="C111" t="str">
            <v>01259</v>
          </cell>
          <cell r="D111" t="str">
            <v>Dresden</v>
          </cell>
        </row>
        <row r="112">
          <cell r="A112" t="str">
            <v>Sporthalle 92. Grundschule</v>
          </cell>
          <cell r="B112" t="str">
            <v xml:space="preserve">Großzschachwitzer Straße 29 </v>
          </cell>
          <cell r="C112" t="str">
            <v>01259</v>
          </cell>
          <cell r="D112" t="str">
            <v>Dresden</v>
          </cell>
        </row>
        <row r="113">
          <cell r="A113" t="str">
            <v>Sporthalle 93. Grundschule</v>
          </cell>
          <cell r="B113" t="str">
            <v>Dobritzer Weg 1</v>
          </cell>
          <cell r="C113" t="str">
            <v>01237</v>
          </cell>
          <cell r="D113" t="str">
            <v>Dresden</v>
          </cell>
        </row>
        <row r="114">
          <cell r="A114" t="str">
            <v>Sporthalle 95. Grundschule</v>
          </cell>
          <cell r="B114" t="str">
            <v xml:space="preserve">Donathstraße 10 </v>
          </cell>
          <cell r="C114" t="str">
            <v>01279</v>
          </cell>
          <cell r="D114" t="str">
            <v>Dresden</v>
          </cell>
        </row>
        <row r="115">
          <cell r="A115" t="str">
            <v>Sporthalle 96. Grundschule</v>
          </cell>
          <cell r="B115" t="str">
            <v xml:space="preserve">Liebstädter Straße 37 </v>
          </cell>
          <cell r="C115" t="str">
            <v>01277</v>
          </cell>
          <cell r="D115" t="str">
            <v>Dresden</v>
          </cell>
        </row>
        <row r="116">
          <cell r="A116" t="str">
            <v>Sporthalle Andreas-Schubert-Straße</v>
          </cell>
          <cell r="B116" t="str">
            <v xml:space="preserve">Andreas-Schubert-Straße 41 </v>
          </cell>
          <cell r="C116" t="str">
            <v>01069</v>
          </cell>
          <cell r="D116" t="str">
            <v>Dresden</v>
          </cell>
        </row>
        <row r="117">
          <cell r="A117" t="str">
            <v>Sporthalle AST 36. Oberschule</v>
          </cell>
          <cell r="B117" t="str">
            <v>Dahlienweg 19</v>
          </cell>
          <cell r="C117" t="str">
            <v>01159</v>
          </cell>
          <cell r="D117" t="str">
            <v>Dresden</v>
          </cell>
        </row>
        <row r="118">
          <cell r="A118" t="str">
            <v>Sporthalle AST BSZ für Wirtschaft "Prof. Dr.Zeigner"</v>
          </cell>
          <cell r="B118" t="str">
            <v>Bodenbacher Straße 154 a</v>
          </cell>
          <cell r="C118" t="str">
            <v>01277</v>
          </cell>
          <cell r="D118" t="str">
            <v>Dresden</v>
          </cell>
        </row>
        <row r="119">
          <cell r="A119" t="str">
            <v>Sporthalle AST des BSZ für Agrarwirtschaft und Ernährung</v>
          </cell>
          <cell r="B119" t="str">
            <v xml:space="preserve">Altroßthal 1 </v>
          </cell>
          <cell r="C119" t="str">
            <v>01169</v>
          </cell>
          <cell r="D119" t="str">
            <v>Dresden</v>
          </cell>
        </row>
        <row r="120">
          <cell r="A120" t="str">
            <v>Sporthalle AST des BSZ für Dienstleistung und Gestaltung</v>
          </cell>
          <cell r="B120" t="str">
            <v xml:space="preserve">Höckendorfer Weg 2 </v>
          </cell>
          <cell r="C120" t="str">
            <v>01189</v>
          </cell>
          <cell r="D120" t="str">
            <v>Dresden</v>
          </cell>
        </row>
        <row r="121">
          <cell r="A121" t="str">
            <v>Sporthalle August-Bebel-Straße</v>
          </cell>
          <cell r="B121" t="str">
            <v>August-Bebel-Straße 18</v>
          </cell>
          <cell r="C121" t="str">
            <v>01219</v>
          </cell>
          <cell r="D121" t="str">
            <v>Dresden</v>
          </cell>
        </row>
        <row r="122">
          <cell r="A122" t="str">
            <v>Sporthalle Bertolt-Brecht-Gymnasium</v>
          </cell>
          <cell r="B122" t="str">
            <v xml:space="preserve">Thomaestraße 60 </v>
          </cell>
          <cell r="C122" t="str">
            <v>01307</v>
          </cell>
          <cell r="D122" t="str">
            <v>Dresden</v>
          </cell>
        </row>
        <row r="123">
          <cell r="A123" t="str">
            <v>Sporthalle Berufsförderungswerk</v>
          </cell>
          <cell r="B123" t="str">
            <v xml:space="preserve">Hellerhofstraße 35 </v>
          </cell>
          <cell r="C123" t="str">
            <v>01129</v>
          </cell>
          <cell r="D123" t="str">
            <v>Dresden</v>
          </cell>
        </row>
        <row r="124">
          <cell r="A124" t="str">
            <v>Sporthalle BIP Kreativitätsschule</v>
          </cell>
          <cell r="B124" t="str">
            <v xml:space="preserve">Tiergartenstraße 18 </v>
          </cell>
          <cell r="C124" t="str">
            <v>01219</v>
          </cell>
          <cell r="D124" t="str">
            <v>Dresden</v>
          </cell>
        </row>
        <row r="125">
          <cell r="A125" t="str">
            <v>Sporthalle Boxberger Straße</v>
          </cell>
          <cell r="B125" t="str">
            <v xml:space="preserve">Boxberger Straße 1 </v>
          </cell>
          <cell r="C125" t="str">
            <v>01239</v>
          </cell>
          <cell r="D125" t="str">
            <v>Dresden</v>
          </cell>
        </row>
        <row r="126">
          <cell r="A126" t="str">
            <v>Sporthalle BSZ für Agrarwirtschaft und Ernährung</v>
          </cell>
          <cell r="B126" t="str">
            <v xml:space="preserve">Canalettostraße 8 </v>
          </cell>
          <cell r="C126" t="str">
            <v>01307</v>
          </cell>
          <cell r="D126" t="str">
            <v>Dresden</v>
          </cell>
        </row>
        <row r="127">
          <cell r="A127" t="str">
            <v>Sporthalle BSZ für Bau und Technik</v>
          </cell>
          <cell r="B127" t="str">
            <v xml:space="preserve">Güntzstraße 3 </v>
          </cell>
          <cell r="C127" t="str">
            <v>01069</v>
          </cell>
          <cell r="D127" t="str">
            <v>Dresden</v>
          </cell>
        </row>
        <row r="128">
          <cell r="A128" t="str">
            <v>Sporthalle BSZ für Dienstleistung und Gestaltung</v>
          </cell>
          <cell r="B128" t="str">
            <v xml:space="preserve">Chemnitzer Straße 83 </v>
          </cell>
          <cell r="C128" t="str">
            <v>01187</v>
          </cell>
          <cell r="D128" t="str">
            <v>Dresden</v>
          </cell>
        </row>
        <row r="129">
          <cell r="A129" t="str">
            <v>Sporthalle BSZ für Elektrotechnik</v>
          </cell>
          <cell r="B129" t="str">
            <v xml:space="preserve">Strehlener Platz 2 </v>
          </cell>
          <cell r="C129" t="str">
            <v>01219</v>
          </cell>
          <cell r="D129" t="str">
            <v>Dresden</v>
          </cell>
        </row>
        <row r="130">
          <cell r="A130" t="str">
            <v>Sporthalle BSZ für Gastgewerbe "Ernst Lößnitzer"</v>
          </cell>
          <cell r="B130" t="str">
            <v xml:space="preserve">Wachsbleichstraße 6 </v>
          </cell>
          <cell r="C130" t="str">
            <v>01067</v>
          </cell>
          <cell r="D130" t="str">
            <v>Dresden</v>
          </cell>
        </row>
        <row r="131">
          <cell r="A131" t="str">
            <v>Sporthalle BSZ für Technik "Gustav Anton Zeuner"</v>
          </cell>
          <cell r="B131" t="str">
            <v xml:space="preserve">Gerokstraße 22 </v>
          </cell>
          <cell r="C131" t="str">
            <v>01307</v>
          </cell>
          <cell r="D131" t="str">
            <v>Dresden</v>
          </cell>
        </row>
        <row r="132">
          <cell r="A132" t="str">
            <v>Sporthalle BSZ für Wirtschaft "Franz Ludwig Gehe"</v>
          </cell>
          <cell r="B132" t="str">
            <v xml:space="preserve">Berthelsdorfer Weg 2 </v>
          </cell>
          <cell r="C132" t="str">
            <v>01279</v>
          </cell>
          <cell r="D132" t="str">
            <v>Dresden</v>
          </cell>
        </row>
        <row r="133">
          <cell r="A133" t="str">
            <v>Sporthalle BSZ für Wirtschaft "Prof. Dr.Zeigner"</v>
          </cell>
          <cell r="B133" t="str">
            <v xml:space="preserve">Melanchthonstraße 9 </v>
          </cell>
          <cell r="C133" t="str">
            <v>01099</v>
          </cell>
          <cell r="D133" t="str">
            <v>Dresden</v>
          </cell>
        </row>
        <row r="134">
          <cell r="A134" t="str">
            <v>Sporthalle BSZ Gesundheit und Sozialwesen</v>
          </cell>
          <cell r="B134" t="str">
            <v>Döbelner Straße 6 a</v>
          </cell>
          <cell r="C134" t="str">
            <v>01129</v>
          </cell>
          <cell r="D134" t="str">
            <v>Dresden</v>
          </cell>
        </row>
        <row r="135">
          <cell r="A135" t="str">
            <v xml:space="preserve">Sporthalle Christliche Schule Dresden </v>
          </cell>
          <cell r="B135" t="str">
            <v xml:space="preserve">Rathener Straße 78 </v>
          </cell>
          <cell r="C135" t="str">
            <v>01259</v>
          </cell>
          <cell r="D135" t="str">
            <v>Dresden</v>
          </cell>
        </row>
        <row r="136">
          <cell r="A136" t="str">
            <v>Sporthalle Dinglingerschule</v>
          </cell>
          <cell r="B136" t="str">
            <v xml:space="preserve">Dinglingerstraße 4 </v>
          </cell>
          <cell r="C136" t="str">
            <v>01307</v>
          </cell>
          <cell r="D136" t="str">
            <v>Dresden</v>
          </cell>
        </row>
        <row r="137">
          <cell r="A137" t="str">
            <v>Sporthalle Dresdner Sportclub 1898 e.V.</v>
          </cell>
          <cell r="B137" t="str">
            <v xml:space="preserve">Magdeburger Straße 12 </v>
          </cell>
          <cell r="C137" t="str">
            <v>01067</v>
          </cell>
          <cell r="D137" t="str">
            <v>Dresden</v>
          </cell>
        </row>
        <row r="138">
          <cell r="A138" t="str">
            <v>Sporthalle ehem. 141. Mittelschule</v>
          </cell>
          <cell r="B138" t="str">
            <v xml:space="preserve">Ginsterstraße 1 </v>
          </cell>
          <cell r="C138" t="str">
            <v>01169</v>
          </cell>
          <cell r="D138" t="str">
            <v>Dresden</v>
          </cell>
        </row>
        <row r="139">
          <cell r="A139" t="str">
            <v>Sporthalle ehem. 72. Oberschule</v>
          </cell>
          <cell r="B139" t="str">
            <v xml:space="preserve">Kleinnaundorfer Straße 6 </v>
          </cell>
          <cell r="C139" t="str">
            <v>01189</v>
          </cell>
          <cell r="D139" t="str">
            <v>Dresden</v>
          </cell>
        </row>
        <row r="140">
          <cell r="A140" t="str">
            <v>Sporthalle ehem. 79. Mittelschule</v>
          </cell>
          <cell r="B140" t="str">
            <v xml:space="preserve">Urnenstraße 22 </v>
          </cell>
          <cell r="C140" t="str">
            <v>01257</v>
          </cell>
          <cell r="D140" t="str">
            <v>Dresden</v>
          </cell>
        </row>
        <row r="141">
          <cell r="A141" t="str">
            <v>Sporthalle ehem. 86. Mittelschule</v>
          </cell>
          <cell r="B141" t="str">
            <v xml:space="preserve">Alexander-Herzen-Straße 64 </v>
          </cell>
          <cell r="C141" t="str">
            <v>01109</v>
          </cell>
          <cell r="D141" t="str">
            <v>Dresden</v>
          </cell>
        </row>
        <row r="142">
          <cell r="A142" t="str">
            <v>Sporthalle ehem. 87. Grundschule</v>
          </cell>
          <cell r="B142" t="str">
            <v xml:space="preserve">Plantagenweg 3 </v>
          </cell>
          <cell r="C142" t="str">
            <v>01326</v>
          </cell>
          <cell r="D142" t="str">
            <v>Dresden</v>
          </cell>
        </row>
        <row r="143">
          <cell r="A143" t="str">
            <v>Sporthalle ehem. Grundschule Schullwitz</v>
          </cell>
          <cell r="B143" t="str">
            <v xml:space="preserve">Bühlauer Straße 25 </v>
          </cell>
          <cell r="C143" t="str">
            <v>01328</v>
          </cell>
          <cell r="D143" t="str">
            <v>Dresden</v>
          </cell>
        </row>
        <row r="144">
          <cell r="A144" t="str">
            <v>Sporthalle ehem. Schule zur Lernförderung</v>
          </cell>
          <cell r="B144" t="str">
            <v xml:space="preserve">Luboldtstraße 15 </v>
          </cell>
          <cell r="C144" t="str">
            <v>01324</v>
          </cell>
          <cell r="D144" t="str">
            <v>Dresden</v>
          </cell>
        </row>
        <row r="145">
          <cell r="A145" t="str">
            <v>Sporthalle Emerich-Ambros-Ufer</v>
          </cell>
          <cell r="B145" t="str">
            <v xml:space="preserve">Emerich-Ambros-Ufer 74 </v>
          </cell>
          <cell r="C145" t="str">
            <v>01159</v>
          </cell>
          <cell r="D145" t="str">
            <v>Dresden</v>
          </cell>
        </row>
        <row r="146">
          <cell r="A146" t="str">
            <v>Sporthalle Förderzentrum "Am Leutewitzer Park"</v>
          </cell>
          <cell r="B146" t="str">
            <v xml:space="preserve">Gottfried-Keller-Straße 40 </v>
          </cell>
          <cell r="C146" t="str">
            <v>01157</v>
          </cell>
          <cell r="D146" t="str">
            <v>Dresden</v>
          </cell>
        </row>
        <row r="147">
          <cell r="A147" t="str">
            <v>Sporthalle Förderzentrum für Körperbehinderte/Sprache</v>
          </cell>
          <cell r="B147" t="str">
            <v xml:space="preserve">Fischhausstraße 12 </v>
          </cell>
          <cell r="C147" t="str">
            <v>01099</v>
          </cell>
          <cell r="D147" t="str">
            <v>Dresden</v>
          </cell>
        </row>
        <row r="148">
          <cell r="A148" t="str">
            <v>Sporthalle Forsythienstraße (ehem. 142.GS)</v>
          </cell>
          <cell r="B148" t="str">
            <v xml:space="preserve">Forsythienstraße 24 </v>
          </cell>
          <cell r="C148" t="str">
            <v>01169</v>
          </cell>
          <cell r="D148" t="str">
            <v>Dresden</v>
          </cell>
        </row>
        <row r="149">
          <cell r="A149" t="str">
            <v>Sporthalle Freie Evangelische Schule Dresden</v>
          </cell>
          <cell r="B149" t="str">
            <v xml:space="preserve">Hausdorfer Straße 4 </v>
          </cell>
          <cell r="C149" t="str">
            <v>01277</v>
          </cell>
          <cell r="D149" t="str">
            <v>Dresden</v>
          </cell>
        </row>
        <row r="150">
          <cell r="A150" t="str">
            <v xml:space="preserve">Sporthalle Gerhard Grafe </v>
          </cell>
          <cell r="B150" t="str">
            <v>Weixdorfer Rathausplatz 2 a</v>
          </cell>
          <cell r="C150" t="str">
            <v>01108</v>
          </cell>
          <cell r="D150" t="str">
            <v>Dresden</v>
          </cell>
        </row>
        <row r="151">
          <cell r="A151" t="str">
            <v>Sporthalle Ginsterstraße (ehem. 140. GS)</v>
          </cell>
          <cell r="B151" t="str">
            <v xml:space="preserve">Ginsterstraße 3 </v>
          </cell>
          <cell r="C151" t="str">
            <v>01169</v>
          </cell>
          <cell r="D151" t="str">
            <v>Dresden</v>
          </cell>
        </row>
        <row r="152">
          <cell r="A152" t="str">
            <v>Sporthalle Grundschule Cossebaude</v>
          </cell>
          <cell r="B152" t="str">
            <v xml:space="preserve">Bahnhofstraße 5 </v>
          </cell>
          <cell r="C152" t="str">
            <v>01156</v>
          </cell>
          <cell r="D152" t="str">
            <v>Dresden</v>
          </cell>
        </row>
        <row r="153">
          <cell r="A153" t="str">
            <v>Sporthalle Grundschule Naußlitz</v>
          </cell>
          <cell r="B153" t="str">
            <v xml:space="preserve">Saalhausener Straße 61 </v>
          </cell>
          <cell r="C153" t="str">
            <v>01159</v>
          </cell>
          <cell r="D153" t="str">
            <v>Dresden</v>
          </cell>
        </row>
        <row r="154">
          <cell r="A154" t="str">
            <v>Sporthalle Grundschule Schönfeld</v>
          </cell>
          <cell r="B154" t="str">
            <v>Borsbergstraße 12 a</v>
          </cell>
          <cell r="C154" t="str">
            <v>01328</v>
          </cell>
          <cell r="D154" t="str">
            <v>Dresden</v>
          </cell>
        </row>
        <row r="155">
          <cell r="A155" t="str">
            <v>Sporthalle Grundschule Stadtmitte</v>
          </cell>
          <cell r="B155" t="str">
            <v>Schulstraße 1</v>
          </cell>
          <cell r="C155" t="str">
            <v>01454</v>
          </cell>
          <cell r="D155" t="str">
            <v>Radeberg</v>
          </cell>
        </row>
        <row r="156">
          <cell r="A156" t="str">
            <v>Sporthalle Grundschule Süd</v>
          </cell>
          <cell r="B156" t="str">
            <v>Heidestraße 21</v>
          </cell>
          <cell r="C156" t="str">
            <v>01454</v>
          </cell>
          <cell r="D156" t="str">
            <v>Radeberg</v>
          </cell>
        </row>
        <row r="157">
          <cell r="A157" t="str">
            <v>Sporthalle Gymnasium Bühlau</v>
          </cell>
          <cell r="B157" t="str">
            <v xml:space="preserve">Quohrener Straße 12 </v>
          </cell>
          <cell r="C157" t="str">
            <v>01324</v>
          </cell>
          <cell r="D157" t="str">
            <v>Dresden</v>
          </cell>
        </row>
        <row r="158">
          <cell r="A158" t="str">
            <v>Sporthalle Gymnasium Bürgerwiese</v>
          </cell>
          <cell r="B158" t="str">
            <v xml:space="preserve">Parkstraße 4 </v>
          </cell>
          <cell r="C158" t="str">
            <v>01069</v>
          </cell>
          <cell r="D158" t="str">
            <v>Dresden</v>
          </cell>
        </row>
        <row r="159">
          <cell r="A159" t="str">
            <v>Sporthalle Gymnasium Cotta</v>
          </cell>
          <cell r="B159" t="str">
            <v xml:space="preserve">Cossebauder Straße 35 </v>
          </cell>
          <cell r="C159" t="str">
            <v>01157</v>
          </cell>
          <cell r="D159" t="str">
            <v>Dresden</v>
          </cell>
        </row>
        <row r="160">
          <cell r="A160" t="str">
            <v>Sporthalle Gymnasium Dreikönigschule</v>
          </cell>
          <cell r="B160" t="str">
            <v xml:space="preserve">Alaunstraße 32 </v>
          </cell>
          <cell r="C160" t="str">
            <v>01099</v>
          </cell>
          <cell r="D160" t="str">
            <v>Dresden</v>
          </cell>
        </row>
        <row r="161">
          <cell r="A161" t="str">
            <v>Sporthalle Gymnasium Klotzsche</v>
          </cell>
          <cell r="B161" t="str">
            <v xml:space="preserve">Karl-Marx-Straße 44 </v>
          </cell>
          <cell r="C161" t="str">
            <v>01109</v>
          </cell>
          <cell r="D161" t="str">
            <v>Dresden</v>
          </cell>
        </row>
        <row r="162">
          <cell r="A162" t="str">
            <v>Sporthalle Gymnasium Pieschen und 145. Oberschule</v>
          </cell>
          <cell r="B162" t="str">
            <v xml:space="preserve">Gehestraße 10 </v>
          </cell>
          <cell r="C162" t="str">
            <v>01127</v>
          </cell>
          <cell r="D162" t="str">
            <v>Dresden</v>
          </cell>
        </row>
        <row r="163">
          <cell r="A163" t="str">
            <v>Sporthalle Gymnasium Tolkewitz</v>
          </cell>
          <cell r="B163" t="str">
            <v xml:space="preserve">Kipsdorfer Straße 160 </v>
          </cell>
          <cell r="C163" t="str">
            <v>01279</v>
          </cell>
          <cell r="D163" t="str">
            <v>Dresden</v>
          </cell>
        </row>
        <row r="164">
          <cell r="A164" t="str">
            <v>Sporthalle Hans-Erlwein-Gymnasium</v>
          </cell>
          <cell r="B164" t="str">
            <v xml:space="preserve">Hepkestraße 63 </v>
          </cell>
          <cell r="C164" t="str">
            <v>01277</v>
          </cell>
          <cell r="D164" t="str">
            <v>Dresden</v>
          </cell>
        </row>
        <row r="165">
          <cell r="A165" t="str">
            <v>Sporthalle HOGA</v>
          </cell>
          <cell r="B165" t="str">
            <v xml:space="preserve">Zamenhofstraße 61 </v>
          </cell>
          <cell r="C165" t="str">
            <v>01257</v>
          </cell>
          <cell r="D165" t="str">
            <v>Dresden</v>
          </cell>
        </row>
        <row r="166">
          <cell r="A166" t="str">
            <v>Sporthalle Internationale Schule</v>
          </cell>
          <cell r="B166" t="str">
            <v xml:space="preserve">Annenstraße 9 </v>
          </cell>
          <cell r="C166" t="str">
            <v>01067</v>
          </cell>
          <cell r="D166" t="str">
            <v>Dresden</v>
          </cell>
        </row>
        <row r="167">
          <cell r="A167" t="str">
            <v>Sporthalle Julius-Ambrosius-Hülße-Gymnasium</v>
          </cell>
          <cell r="B167" t="str">
            <v xml:space="preserve">Hülßestraße 16 </v>
          </cell>
          <cell r="C167" t="str">
            <v>01237</v>
          </cell>
          <cell r="D167" t="str">
            <v>Dresden</v>
          </cell>
        </row>
        <row r="168">
          <cell r="A168" t="str">
            <v>Sporthalle Karl-Liebknecht-Straße</v>
          </cell>
          <cell r="B168" t="str">
            <v xml:space="preserve">Karl-Liebknecht-Straße 53 </v>
          </cell>
          <cell r="C168" t="str">
            <v>01109</v>
          </cell>
          <cell r="D168" t="str">
            <v>Dresden</v>
          </cell>
        </row>
        <row r="169">
          <cell r="A169" t="str">
            <v>Sporthalle Klotzsche</v>
          </cell>
          <cell r="B169" t="str">
            <v xml:space="preserve">Zum Windkanal 14 </v>
          </cell>
          <cell r="C169" t="str">
            <v>01109</v>
          </cell>
          <cell r="D169" t="str">
            <v>Dresden</v>
          </cell>
        </row>
        <row r="170">
          <cell r="A170" t="str">
            <v>Sporthalle Kreuzgymnasium Dresden</v>
          </cell>
          <cell r="B170" t="str">
            <v xml:space="preserve">Dornblüthstraße 4 </v>
          </cell>
          <cell r="C170" t="str">
            <v>01277</v>
          </cell>
          <cell r="D170" t="str">
            <v>Dresden</v>
          </cell>
        </row>
        <row r="171">
          <cell r="A171" t="str">
            <v>Sporthalle Laborschule</v>
          </cell>
          <cell r="B171" t="str">
            <v xml:space="preserve">Espenstraße 3 </v>
          </cell>
          <cell r="C171" t="str">
            <v>01169</v>
          </cell>
          <cell r="D171" t="str">
            <v>Dresden</v>
          </cell>
        </row>
        <row r="172">
          <cell r="A172" t="str">
            <v>Sporthalle Landessportbund Sachsen</v>
          </cell>
          <cell r="B172" t="str">
            <v>Marienallee 14 b</v>
          </cell>
          <cell r="C172" t="str">
            <v>01099</v>
          </cell>
          <cell r="D172" t="str">
            <v>Dresden</v>
          </cell>
        </row>
        <row r="173">
          <cell r="A173" t="str">
            <v>Sporthalle Langebrück</v>
          </cell>
          <cell r="B173" t="str">
            <v>Dresdner Straße 36 a</v>
          </cell>
          <cell r="C173" t="str">
            <v>01465</v>
          </cell>
          <cell r="D173" t="str">
            <v>Dresden</v>
          </cell>
        </row>
        <row r="174">
          <cell r="A174" t="str">
            <v>Sporthalle Lessingstraße</v>
          </cell>
          <cell r="B174" t="str">
            <v xml:space="preserve">Lessingstraße 10 </v>
          </cell>
          <cell r="C174" t="str">
            <v>01099</v>
          </cell>
          <cell r="D174" t="str">
            <v>Dresden</v>
          </cell>
        </row>
        <row r="175">
          <cell r="A175" t="str">
            <v>Sporthalle Leutewitzer Ring</v>
          </cell>
          <cell r="B175" t="str">
            <v xml:space="preserve">Leutewitzer Ring 141 </v>
          </cell>
          <cell r="C175" t="str">
            <v>01169</v>
          </cell>
          <cell r="D175" t="str">
            <v>Dresden</v>
          </cell>
        </row>
        <row r="176">
          <cell r="A176" t="str">
            <v>Sporthalle Ludwig-Richter-Schule</v>
          </cell>
          <cell r="B176" t="str">
            <v>Lotzdorfer Straße 51</v>
          </cell>
          <cell r="C176" t="str">
            <v>01454</v>
          </cell>
          <cell r="D176" t="str">
            <v>Radeberg</v>
          </cell>
        </row>
        <row r="177">
          <cell r="A177" t="str">
            <v>Sporthalle Marie-Curie-Gymnasium</v>
          </cell>
          <cell r="B177" t="str">
            <v xml:space="preserve">Zirkusstraße 7 </v>
          </cell>
          <cell r="C177" t="str">
            <v>01069</v>
          </cell>
          <cell r="D177" t="str">
            <v>Dresden</v>
          </cell>
        </row>
        <row r="178">
          <cell r="A178" t="str">
            <v>Sporthalle Martin-Andersen-Nexö-Gymnasium</v>
          </cell>
          <cell r="B178" t="str">
            <v xml:space="preserve">Haydnstraße 49 </v>
          </cell>
          <cell r="C178" t="str">
            <v>01309</v>
          </cell>
          <cell r="D178" t="str">
            <v>Dresden</v>
          </cell>
        </row>
        <row r="179">
          <cell r="A179" t="str">
            <v>Sporthalle Montessorischule</v>
          </cell>
          <cell r="B179" t="str">
            <v xml:space="preserve">Glashütter Straße 10 </v>
          </cell>
          <cell r="C179" t="str">
            <v>01309</v>
          </cell>
          <cell r="D179" t="str">
            <v>Dresden</v>
          </cell>
        </row>
        <row r="180">
          <cell r="A180" t="str">
            <v>Sporthalle Nöthnitzer Straße</v>
          </cell>
          <cell r="B180" t="str">
            <v>Nöthnitzer Straße 60 a</v>
          </cell>
          <cell r="C180" t="str">
            <v>01187</v>
          </cell>
          <cell r="D180" t="str">
            <v>Dresden</v>
          </cell>
        </row>
        <row r="181">
          <cell r="A181" t="str">
            <v>Sporthalle Oberschule Cossebaude</v>
          </cell>
          <cell r="B181" t="str">
            <v xml:space="preserve">Erna-Berger-Straße 1 </v>
          </cell>
          <cell r="C181" t="str">
            <v>01156</v>
          </cell>
          <cell r="D181" t="str">
            <v>Dresden</v>
          </cell>
        </row>
        <row r="182">
          <cell r="A182" t="str">
            <v>Sporthalle Oberschule Pieschen</v>
          </cell>
          <cell r="B182" t="str">
            <v xml:space="preserve">Robert-Matzke-Straße 14 </v>
          </cell>
          <cell r="C182" t="str">
            <v>01127</v>
          </cell>
          <cell r="D182" t="str">
            <v>Dresden</v>
          </cell>
        </row>
        <row r="183">
          <cell r="A183" t="str">
            <v>Sporthalle Oberschule Weißig</v>
          </cell>
          <cell r="B183" t="str">
            <v xml:space="preserve">Gönnsdorfer Weg 1 </v>
          </cell>
          <cell r="C183" t="str">
            <v>01328</v>
          </cell>
          <cell r="D183" t="str">
            <v>Dresden</v>
          </cell>
        </row>
        <row r="184">
          <cell r="A184" t="str">
            <v>Sporthalle Oberschule Weixdorf</v>
          </cell>
          <cell r="B184" t="str">
            <v xml:space="preserve">Alte Dresdner Straße 22 </v>
          </cell>
          <cell r="C184" t="str">
            <v>01108</v>
          </cell>
          <cell r="D184" t="str">
            <v>Dresden</v>
          </cell>
        </row>
        <row r="185">
          <cell r="A185" t="str">
            <v>Sporthalle Oskar-Röder-Straße</v>
          </cell>
          <cell r="B185" t="str">
            <v>Oskar-Röder-Straße 4 a</v>
          </cell>
          <cell r="C185" t="str">
            <v>01237</v>
          </cell>
          <cell r="D185" t="str">
            <v>Dresden</v>
          </cell>
        </row>
        <row r="186">
          <cell r="A186" t="str">
            <v>Sporthalle Pestalozziplatz</v>
          </cell>
          <cell r="B186" t="str">
            <v xml:space="preserve">Pestalozziplatz 20 </v>
          </cell>
          <cell r="C186" t="str">
            <v>01127</v>
          </cell>
          <cell r="D186" t="str">
            <v>Dresden</v>
          </cell>
        </row>
        <row r="187">
          <cell r="A187" t="str">
            <v>Sporthalle Romain-Rolland-Gymnasium</v>
          </cell>
          <cell r="B187" t="str">
            <v xml:space="preserve">Weintraubenstraße 3 </v>
          </cell>
          <cell r="C187" t="str">
            <v>01099</v>
          </cell>
          <cell r="D187" t="str">
            <v>Dresden</v>
          </cell>
        </row>
        <row r="188">
          <cell r="A188" t="str">
            <v>Sporthalle Schule für Erziehungshilfe</v>
          </cell>
          <cell r="B188" t="str">
            <v xml:space="preserve">Karl-Laux-Straße 5 </v>
          </cell>
          <cell r="C188" t="str">
            <v>01219</v>
          </cell>
          <cell r="D188" t="str">
            <v>Dresden</v>
          </cell>
        </row>
        <row r="189">
          <cell r="A189" t="str">
            <v>Sporthalle Schule für Erziehungshilfe "Erich Kästner"</v>
          </cell>
          <cell r="B189" t="str">
            <v xml:space="preserve">Zinzendorfstraße 4 </v>
          </cell>
          <cell r="C189" t="str">
            <v>01069</v>
          </cell>
          <cell r="D189" t="str">
            <v>Dresden</v>
          </cell>
        </row>
        <row r="190">
          <cell r="A190" t="str">
            <v>Sporthalle Schule für geistig Behinderte "Astrid Lindgren"</v>
          </cell>
          <cell r="B190" t="str">
            <v xml:space="preserve">Lise-Meitner-Straße 22 </v>
          </cell>
          <cell r="C190" t="str">
            <v>01169</v>
          </cell>
          <cell r="D190" t="str">
            <v>Dresden</v>
          </cell>
        </row>
        <row r="191">
          <cell r="A191" t="str">
            <v>Sporthalle Schule zur Lernförderung "A.S.Makarenko"</v>
          </cell>
          <cell r="B191" t="str">
            <v xml:space="preserve">Leisniger Straße 76 </v>
          </cell>
          <cell r="C191" t="str">
            <v>01127</v>
          </cell>
          <cell r="D191" t="str">
            <v>Dresden</v>
          </cell>
        </row>
        <row r="192">
          <cell r="A192" t="str">
            <v>Sporthalle Schule zur Lernförderung "Albert Schweitzer"</v>
          </cell>
          <cell r="B192" t="str">
            <v xml:space="preserve">Georg-Palitzsch-Straße 40 </v>
          </cell>
          <cell r="C192" t="str">
            <v>01239</v>
          </cell>
          <cell r="D192" t="str">
            <v>Dresden</v>
          </cell>
        </row>
        <row r="193">
          <cell r="A193" t="str">
            <v>Sporthalle Schule zur Lernförderung "Am Landgraben"</v>
          </cell>
          <cell r="B193" t="str">
            <v xml:space="preserve">Pirnaer Landstraße 55 </v>
          </cell>
          <cell r="C193" t="str">
            <v>01237</v>
          </cell>
          <cell r="D193" t="str">
            <v>Dresden</v>
          </cell>
        </row>
        <row r="194">
          <cell r="A194" t="str">
            <v>Sporthalle Sportschulzentrum</v>
          </cell>
          <cell r="B194" t="str">
            <v>Messering 2 a</v>
          </cell>
          <cell r="C194" t="str">
            <v>01067</v>
          </cell>
          <cell r="D194" t="str">
            <v>Dresden</v>
          </cell>
        </row>
        <row r="195">
          <cell r="A195" t="str">
            <v>Sporthalle St. Benno-Gymnasium</v>
          </cell>
          <cell r="B195" t="str">
            <v xml:space="preserve">Pillnitzer Straße 39 </v>
          </cell>
          <cell r="C195" t="str">
            <v>01069</v>
          </cell>
          <cell r="D195" t="str">
            <v>Dresden</v>
          </cell>
        </row>
        <row r="196">
          <cell r="A196" t="str">
            <v>Sporthalle STO Erlweinstraße 6a</v>
          </cell>
          <cell r="B196" t="str">
            <v>Erlweinstraße 6 a</v>
          </cell>
          <cell r="C196" t="str">
            <v>01069</v>
          </cell>
          <cell r="D196" t="str">
            <v>Dresden</v>
          </cell>
        </row>
        <row r="197">
          <cell r="A197" t="str">
            <v>Sporthalle Terrassenufer (ehem. 18. GS)</v>
          </cell>
          <cell r="B197" t="str">
            <v xml:space="preserve">Terrassenufer 15 </v>
          </cell>
          <cell r="C197" t="str">
            <v>01069</v>
          </cell>
          <cell r="D197" t="str">
            <v>Dresden</v>
          </cell>
        </row>
        <row r="198">
          <cell r="A198" t="str">
            <v>Sporthalle Teutoburgstraße (ehem. 20.GS)</v>
          </cell>
          <cell r="B198" t="str">
            <v xml:space="preserve">Teutoburgstraße 15 </v>
          </cell>
          <cell r="C198" t="str">
            <v>01309</v>
          </cell>
          <cell r="D198" t="str">
            <v>Dresden</v>
          </cell>
        </row>
        <row r="199">
          <cell r="A199" t="str">
            <v>Sporthalle Thäterstraße (ehem. 42.GS)</v>
          </cell>
          <cell r="B199" t="str">
            <v xml:space="preserve">Mengsstraße 19 </v>
          </cell>
          <cell r="C199" t="str">
            <v>01139</v>
          </cell>
          <cell r="D199" t="str">
            <v>Dresden</v>
          </cell>
        </row>
        <row r="200">
          <cell r="A200" t="str">
            <v>Sporthalle Universitätsklinikum, Haus 25</v>
          </cell>
          <cell r="B200" t="str">
            <v xml:space="preserve">Fetscherstraße 74 </v>
          </cell>
          <cell r="C200" t="str">
            <v>01307</v>
          </cell>
          <cell r="D200" t="str">
            <v>Dresden</v>
          </cell>
        </row>
        <row r="201">
          <cell r="A201" t="str">
            <v>Sporthalle Universitätsschule</v>
          </cell>
          <cell r="B201" t="str">
            <v>Cämmerswalder Str. 41</v>
          </cell>
          <cell r="C201" t="str">
            <v>01189</v>
          </cell>
          <cell r="D201" t="str">
            <v>Dresden</v>
          </cell>
        </row>
        <row r="202">
          <cell r="A202" t="str">
            <v>Sporthalle Vitzthum-Gymnasium</v>
          </cell>
          <cell r="B202" t="str">
            <v xml:space="preserve">Paradiesstraße 35 </v>
          </cell>
          <cell r="C202" t="str">
            <v>01217</v>
          </cell>
          <cell r="D202" t="str">
            <v>Dresden</v>
          </cell>
        </row>
        <row r="203">
          <cell r="A203" t="str">
            <v>Sporthalle Walddorfschule</v>
          </cell>
          <cell r="B203" t="str">
            <v>Marienallee 5</v>
          </cell>
          <cell r="C203" t="str">
            <v>01099</v>
          </cell>
          <cell r="D203" t="str">
            <v>Dresden</v>
          </cell>
        </row>
        <row r="204">
          <cell r="A204" t="str">
            <v>Sporthalle Weberplatz</v>
          </cell>
          <cell r="B204" t="str">
            <v xml:space="preserve">Weberplatz 5 </v>
          </cell>
          <cell r="C204" t="str">
            <v>01217</v>
          </cell>
          <cell r="D204" t="str">
            <v>Dresden</v>
          </cell>
        </row>
        <row r="205">
          <cell r="A205" t="str">
            <v>Sportkomplex Jägerpark</v>
          </cell>
          <cell r="B205" t="str">
            <v xml:space="preserve">Jägerpark 12 </v>
          </cell>
          <cell r="C205" t="str">
            <v>01099</v>
          </cell>
          <cell r="D205" t="str">
            <v>Dresden</v>
          </cell>
        </row>
        <row r="206">
          <cell r="A206" t="str">
            <v>Sportpark Ostra</v>
          </cell>
          <cell r="B206" t="str">
            <v xml:space="preserve">Magdeburger Straße 10 </v>
          </cell>
          <cell r="C206" t="str">
            <v>01067</v>
          </cell>
          <cell r="D206" t="str">
            <v>Dresden</v>
          </cell>
        </row>
        <row r="207">
          <cell r="A207" t="str">
            <v>Sportplatz  129. Grundschule</v>
          </cell>
          <cell r="B207" t="str">
            <v xml:space="preserve">Otto-Dix-Ring 57 </v>
          </cell>
          <cell r="C207" t="str">
            <v>01219</v>
          </cell>
          <cell r="D207" t="str">
            <v>Dresden</v>
          </cell>
        </row>
        <row r="208">
          <cell r="A208" t="str">
            <v>Sportplatz "Am Dölzschgaben"</v>
          </cell>
          <cell r="B208" t="str">
            <v xml:space="preserve">Am Dölzschgraben 7 </v>
          </cell>
          <cell r="C208" t="str">
            <v>01187</v>
          </cell>
          <cell r="D208" t="str">
            <v>Dresden</v>
          </cell>
        </row>
        <row r="209">
          <cell r="A209" t="str">
            <v>Sportplatz "Am Leutewitzer Park"</v>
          </cell>
          <cell r="B209" t="str">
            <v>Steinbacher Straße 56 a</v>
          </cell>
          <cell r="C209" t="str">
            <v>01157</v>
          </cell>
          <cell r="D209" t="str">
            <v>Dresden</v>
          </cell>
        </row>
        <row r="210">
          <cell r="A210" t="str">
            <v>Sportplatz 101. Oberschule</v>
          </cell>
          <cell r="B210" t="str">
            <v xml:space="preserve">Pfotenhauerstraße 42 </v>
          </cell>
          <cell r="C210" t="str">
            <v>01307</v>
          </cell>
          <cell r="D210" t="str">
            <v>Dresden</v>
          </cell>
        </row>
        <row r="211">
          <cell r="A211" t="str">
            <v>Sportplatz 107. Oberschule</v>
          </cell>
          <cell r="B211" t="str">
            <v xml:space="preserve">Hepkestraße 28 </v>
          </cell>
          <cell r="C211" t="str">
            <v>01309</v>
          </cell>
          <cell r="D211" t="str">
            <v>Dresden</v>
          </cell>
        </row>
        <row r="212">
          <cell r="A212" t="str">
            <v>Sportplatz 113. Grundschule</v>
          </cell>
          <cell r="B212" t="str">
            <v xml:space="preserve">Georg-Nerlich-Straße 1 </v>
          </cell>
          <cell r="C212" t="str">
            <v>01307</v>
          </cell>
          <cell r="D212" t="str">
            <v>Dresden</v>
          </cell>
        </row>
        <row r="213">
          <cell r="A213" t="str">
            <v>Sportplatz 120. Grundschule</v>
          </cell>
          <cell r="B213" t="str">
            <v xml:space="preserve">Trattendorfer Straße 1 </v>
          </cell>
          <cell r="C213" t="str">
            <v>01239</v>
          </cell>
          <cell r="D213" t="str">
            <v>Dresden</v>
          </cell>
        </row>
        <row r="214">
          <cell r="A214" t="str">
            <v>Sportplatz 121. Oberschule</v>
          </cell>
          <cell r="B214" t="str">
            <v xml:space="preserve">Gamigstraße 28 </v>
          </cell>
          <cell r="C214" t="str">
            <v>01239</v>
          </cell>
          <cell r="D214" t="str">
            <v>Dresden</v>
          </cell>
        </row>
        <row r="215">
          <cell r="A215" t="str">
            <v>Sportplatz 135. Grundschule</v>
          </cell>
          <cell r="B215" t="str">
            <v xml:space="preserve">Amalie-Dietrich-Platz 10 </v>
          </cell>
          <cell r="C215" t="str">
            <v>01169</v>
          </cell>
          <cell r="D215" t="str">
            <v>Dresden</v>
          </cell>
        </row>
        <row r="216">
          <cell r="A216" t="str">
            <v>Sportplatz 15. Grundschule</v>
          </cell>
          <cell r="B216" t="str">
            <v xml:space="preserve">Seifhennersdorfer Straße 10 </v>
          </cell>
          <cell r="C216" t="str">
            <v>01099</v>
          </cell>
          <cell r="D216" t="str">
            <v>Dresden</v>
          </cell>
        </row>
        <row r="217">
          <cell r="A217" t="str">
            <v>Sportplatz 19. Grundschule</v>
          </cell>
          <cell r="B217" t="str">
            <v xml:space="preserve">Am Jägerpark 5 </v>
          </cell>
          <cell r="C217" t="str">
            <v>01099</v>
          </cell>
          <cell r="D217" t="str">
            <v>Dresden</v>
          </cell>
        </row>
        <row r="218">
          <cell r="A218" t="str">
            <v>Sportplatz 30. Grundschule</v>
          </cell>
          <cell r="B218" t="str">
            <v xml:space="preserve">Hechtstraße 55 </v>
          </cell>
          <cell r="C218" t="str">
            <v>01097</v>
          </cell>
          <cell r="D218" t="str">
            <v>Dresden</v>
          </cell>
        </row>
        <row r="219">
          <cell r="A219" t="str">
            <v>Sportplatz 46. Oberschule</v>
          </cell>
          <cell r="B219" t="str">
            <v xml:space="preserve">Leubnitzer Straße 14 </v>
          </cell>
          <cell r="C219" t="str">
            <v>01069</v>
          </cell>
          <cell r="D219" t="str">
            <v>Dresden</v>
          </cell>
        </row>
        <row r="220">
          <cell r="A220" t="str">
            <v>Sportplatz 62. Oberschule</v>
          </cell>
          <cell r="B220" t="str">
            <v xml:space="preserve">Fidelio-F.-Finke-Straße 15 </v>
          </cell>
          <cell r="C220" t="str">
            <v>01326</v>
          </cell>
          <cell r="D220" t="str">
            <v>Dresden</v>
          </cell>
        </row>
        <row r="221">
          <cell r="A221" t="str">
            <v>Sportplatz 63. Grundschule</v>
          </cell>
          <cell r="B221" t="str">
            <v xml:space="preserve">Wägnerstraße 24 </v>
          </cell>
          <cell r="C221" t="str">
            <v>01309</v>
          </cell>
          <cell r="D221" t="str">
            <v>Dresden</v>
          </cell>
        </row>
        <row r="222">
          <cell r="A222" t="str">
            <v>Sportplatz 66. Oberschule</v>
          </cell>
          <cell r="B222" t="str">
            <v xml:space="preserve">Dieselstraße 55 </v>
          </cell>
          <cell r="C222" t="str">
            <v>01257</v>
          </cell>
          <cell r="D222" t="str">
            <v>Dresden</v>
          </cell>
        </row>
        <row r="223">
          <cell r="A223" t="str">
            <v>Sportplatz 77. Grundschule</v>
          </cell>
          <cell r="B223" t="str">
            <v xml:space="preserve">Am Urnenfeld 27 </v>
          </cell>
          <cell r="C223" t="str">
            <v>01157</v>
          </cell>
          <cell r="D223" t="str">
            <v>Dresden</v>
          </cell>
        </row>
        <row r="224">
          <cell r="A224" t="str">
            <v>Sportplatz 81. Grundschule</v>
          </cell>
          <cell r="B224" t="str">
            <v xml:space="preserve">Robert-Weber-Straße 5 </v>
          </cell>
          <cell r="C224" t="str">
            <v>01187</v>
          </cell>
          <cell r="D224" t="str">
            <v>Dresden</v>
          </cell>
        </row>
        <row r="225">
          <cell r="A225" t="str">
            <v>Sportplatz 9. Oberschule</v>
          </cell>
          <cell r="B225" t="str">
            <v xml:space="preserve">Lommatzscher Straße 121 </v>
          </cell>
          <cell r="C225" t="str">
            <v>01139</v>
          </cell>
          <cell r="D225" t="str">
            <v>Dresden</v>
          </cell>
        </row>
        <row r="226">
          <cell r="A226" t="str">
            <v>Sportplatz Aachener Straße</v>
          </cell>
          <cell r="B226" t="str">
            <v>Aachener Straße 19 a</v>
          </cell>
          <cell r="C226" t="str">
            <v>01129</v>
          </cell>
          <cell r="D226" t="str">
            <v>Dresden</v>
          </cell>
        </row>
        <row r="227">
          <cell r="A227" t="str">
            <v>Sportplatz am Gemeindezentrum Gompitz</v>
          </cell>
          <cell r="B227" t="str">
            <v>Altnossener Straße 46 a</v>
          </cell>
          <cell r="C227" t="str">
            <v>01156</v>
          </cell>
          <cell r="D227" t="str">
            <v>Dresden</v>
          </cell>
        </row>
        <row r="228">
          <cell r="A228" t="str">
            <v>Sportplatz Bärensteiner Straße</v>
          </cell>
          <cell r="B228" t="str">
            <v xml:space="preserve">Bärensteiner Straße 33 </v>
          </cell>
          <cell r="C228" t="str">
            <v>01277</v>
          </cell>
          <cell r="D228" t="str">
            <v>Dresden</v>
          </cell>
        </row>
        <row r="229">
          <cell r="A229" t="str">
            <v>Sportplatz Bärnsdorfer Straße</v>
          </cell>
          <cell r="B229" t="str">
            <v xml:space="preserve">Bärnsdorfer Straße 2 </v>
          </cell>
          <cell r="C229" t="str">
            <v>01097</v>
          </cell>
          <cell r="D229" t="str">
            <v>Dresden</v>
          </cell>
        </row>
        <row r="230">
          <cell r="A230" t="str">
            <v>Sportplatz Bertolt-Brecht-Gymnasium</v>
          </cell>
          <cell r="B230" t="str">
            <v>Thomaestraße</v>
          </cell>
          <cell r="C230" t="str">
            <v>01307</v>
          </cell>
          <cell r="D230" t="str">
            <v>Dresden</v>
          </cell>
        </row>
        <row r="231">
          <cell r="A231" t="str">
            <v>Sportplatz BIP Kreativitätsschule</v>
          </cell>
          <cell r="B231" t="str">
            <v xml:space="preserve">Tiergartenstraße 18 </v>
          </cell>
          <cell r="C231" t="str">
            <v>01219</v>
          </cell>
          <cell r="D231" t="str">
            <v>Dresden</v>
          </cell>
        </row>
        <row r="232">
          <cell r="A232" t="str">
            <v>Sportplatz Boxberger Straße</v>
          </cell>
          <cell r="B232" t="str">
            <v xml:space="preserve">Boxberger Straße 1 </v>
          </cell>
          <cell r="C232" t="str">
            <v>01239</v>
          </cell>
          <cell r="D232" t="str">
            <v>Dresden</v>
          </cell>
        </row>
        <row r="233">
          <cell r="A233" t="str">
            <v>Sportplatz BSZ Gesundheit und Sozialwesen</v>
          </cell>
          <cell r="B233" t="str">
            <v xml:space="preserve">Döbelner Straße 8 </v>
          </cell>
          <cell r="C233" t="str">
            <v>01129</v>
          </cell>
          <cell r="D233" t="str">
            <v>Dresden</v>
          </cell>
        </row>
        <row r="234">
          <cell r="A234" t="str">
            <v xml:space="preserve">Sportplatz Christliche Schule Dresden </v>
          </cell>
          <cell r="B234" t="str">
            <v xml:space="preserve">Rathener Straße 78 </v>
          </cell>
          <cell r="C234" t="str">
            <v>01259</v>
          </cell>
          <cell r="D234" t="str">
            <v>Dresden</v>
          </cell>
        </row>
        <row r="235">
          <cell r="A235" t="str">
            <v>Sportplatz Cossebaude</v>
          </cell>
          <cell r="B235" t="str">
            <v xml:space="preserve">Gohliser Weg 16 </v>
          </cell>
          <cell r="C235" t="str">
            <v>01156</v>
          </cell>
          <cell r="D235" t="str">
            <v>Dresden</v>
          </cell>
        </row>
        <row r="236">
          <cell r="A236" t="str">
            <v>Sportplatz Dobritz</v>
          </cell>
          <cell r="B236" t="str">
            <v xml:space="preserve">Breitscheidstraße 86 </v>
          </cell>
          <cell r="C236" t="str">
            <v>01237</v>
          </cell>
          <cell r="D236" t="str">
            <v>Dresden</v>
          </cell>
        </row>
        <row r="237">
          <cell r="A237" t="str">
            <v>Sportplatz Dohnaer Straße</v>
          </cell>
          <cell r="B237" t="str">
            <v xml:space="preserve">Dohnaer Straße 154 </v>
          </cell>
          <cell r="C237" t="str">
            <v>01239</v>
          </cell>
          <cell r="D237" t="str">
            <v>Dresden</v>
          </cell>
        </row>
        <row r="238">
          <cell r="A238" t="str">
            <v>Sportplatz Eibenstocker Straße</v>
          </cell>
          <cell r="B238" t="str">
            <v xml:space="preserve">Eibenstocker Straße 1 </v>
          </cell>
          <cell r="C238" t="str">
            <v>01309</v>
          </cell>
          <cell r="D238" t="str">
            <v>Dresden</v>
          </cell>
        </row>
        <row r="239">
          <cell r="A239" t="str">
            <v>Sportplatz Eisenberger Straße</v>
          </cell>
          <cell r="B239" t="str">
            <v>Eisenberger Straße 1 a</v>
          </cell>
          <cell r="C239" t="str">
            <v>01127</v>
          </cell>
          <cell r="D239" t="str">
            <v>Dresden</v>
          </cell>
        </row>
        <row r="240">
          <cell r="A240" t="str">
            <v>Sportplatz Grundschule Langebrück</v>
          </cell>
          <cell r="B240" t="str">
            <v xml:space="preserve">Friedrich-Wolf-Straße 7 </v>
          </cell>
          <cell r="C240" t="str">
            <v>01465</v>
          </cell>
          <cell r="D240" t="str">
            <v>Dresden</v>
          </cell>
        </row>
        <row r="241">
          <cell r="A241" t="str">
            <v>Sportplatz Gymnasium Plauen</v>
          </cell>
          <cell r="B241" t="str">
            <v xml:space="preserve">Kantstraße 2 </v>
          </cell>
          <cell r="C241" t="str">
            <v>01187</v>
          </cell>
          <cell r="D241" t="str">
            <v>Dresden</v>
          </cell>
        </row>
        <row r="242">
          <cell r="A242" t="str">
            <v>Sportplatz Hebbelstraße</v>
          </cell>
          <cell r="B242" t="str">
            <v xml:space="preserve">Hebbelstraße 23 </v>
          </cell>
          <cell r="C242" t="str">
            <v>01157</v>
          </cell>
          <cell r="D242" t="str">
            <v>Dresden</v>
          </cell>
        </row>
        <row r="243">
          <cell r="A243" t="str">
            <v>Sportplatz Karl-Liebknecht-Straße</v>
          </cell>
          <cell r="B243" t="str">
            <v xml:space="preserve">Karl-Liebknecht-Straße 53 </v>
          </cell>
          <cell r="C243" t="str">
            <v>01109</v>
          </cell>
          <cell r="D243" t="str">
            <v>Dresden</v>
          </cell>
        </row>
        <row r="244">
          <cell r="A244" t="str">
            <v>Sportplatz Karlsruher Straße</v>
          </cell>
          <cell r="B244" t="str">
            <v>Karlsruher Str. 77</v>
          </cell>
          <cell r="C244" t="str">
            <v>01189</v>
          </cell>
          <cell r="D244" t="str">
            <v>Dresden</v>
          </cell>
        </row>
        <row r="245">
          <cell r="A245" t="str">
            <v>Sportplatz Käthe-Kollwitz-Ufer</v>
          </cell>
          <cell r="B245" t="str">
            <v>Käthe-Kollwitz-Ufer 19 b</v>
          </cell>
          <cell r="C245" t="str">
            <v>01307</v>
          </cell>
          <cell r="D245" t="str">
            <v>Dresden</v>
          </cell>
        </row>
        <row r="246">
          <cell r="A246" t="str">
            <v>Sportplatz Klotzscher Hauptstraße</v>
          </cell>
          <cell r="B246" t="str">
            <v>Klotzscher Hauptstraße 29 f</v>
          </cell>
          <cell r="C246" t="str">
            <v>01109</v>
          </cell>
          <cell r="D246" t="str">
            <v>Dresden</v>
          </cell>
        </row>
        <row r="247">
          <cell r="A247" t="str">
            <v>Sportplatz Liebstädter Straße</v>
          </cell>
          <cell r="B247" t="str">
            <v xml:space="preserve">Liebstädter Straße 15 </v>
          </cell>
          <cell r="C247" t="str">
            <v>01277</v>
          </cell>
          <cell r="D247" t="str">
            <v>Dresden</v>
          </cell>
        </row>
        <row r="248">
          <cell r="A248" t="str">
            <v>Sportplatz Lockwitzgrund</v>
          </cell>
          <cell r="B248" t="str">
            <v xml:space="preserve">Lockwitzgrund 20 </v>
          </cell>
          <cell r="C248" t="str">
            <v>01257</v>
          </cell>
          <cell r="D248" t="str">
            <v>Dresden</v>
          </cell>
        </row>
        <row r="249">
          <cell r="A249" t="str">
            <v>Sportplatz Loschwitz</v>
          </cell>
          <cell r="B249" t="str">
            <v xml:space="preserve">Friedrich-Wieck-Straße 32 </v>
          </cell>
          <cell r="C249" t="str">
            <v>01326</v>
          </cell>
          <cell r="D249" t="str">
            <v>Dresden</v>
          </cell>
        </row>
        <row r="250">
          <cell r="A250" t="str">
            <v>Sportplatz Ludwig-Kossuth-Straße</v>
          </cell>
          <cell r="B250" t="str">
            <v>Ludwig-Kossuth-Straße 34 a</v>
          </cell>
          <cell r="C250" t="str">
            <v>01109</v>
          </cell>
          <cell r="D250" t="str">
            <v>Dresden</v>
          </cell>
        </row>
        <row r="251">
          <cell r="A251" t="str">
            <v>Sportplatz Malterstraße</v>
          </cell>
          <cell r="B251" t="str">
            <v xml:space="preserve">Malterstraße 18 </v>
          </cell>
          <cell r="C251" t="str">
            <v>01159</v>
          </cell>
          <cell r="D251" t="str">
            <v>Dresden</v>
          </cell>
        </row>
        <row r="252">
          <cell r="A252" t="str">
            <v>Sportplatz Meschwitzstraße</v>
          </cell>
          <cell r="B252" t="str">
            <v xml:space="preserve">Meschwitzstraße 10 </v>
          </cell>
          <cell r="C252" t="str">
            <v>01099</v>
          </cell>
          <cell r="D252" t="str">
            <v>Dresden</v>
          </cell>
        </row>
        <row r="253">
          <cell r="A253" t="str">
            <v>Sportplatz Nachtflügelweg</v>
          </cell>
          <cell r="B253" t="str">
            <v xml:space="preserve">Nachtflügelweg 36 </v>
          </cell>
          <cell r="C253" t="str">
            <v>01324</v>
          </cell>
          <cell r="D253" t="str">
            <v>Dresden</v>
          </cell>
        </row>
        <row r="254">
          <cell r="A254" t="str">
            <v>Sportplatz Narzissenweg</v>
          </cell>
          <cell r="B254" t="str">
            <v xml:space="preserve">Narzissenweg 9 </v>
          </cell>
          <cell r="C254" t="str">
            <v>01259</v>
          </cell>
          <cell r="D254" t="str">
            <v>Dresden</v>
          </cell>
        </row>
        <row r="255">
          <cell r="A255" t="str">
            <v>Sportplatz Neuländer Straße</v>
          </cell>
          <cell r="B255" t="str">
            <v xml:space="preserve">Neuländer Straße 60 </v>
          </cell>
          <cell r="C255" t="str">
            <v>01129</v>
          </cell>
          <cell r="D255" t="str">
            <v>Dresden</v>
          </cell>
        </row>
        <row r="256">
          <cell r="A256" t="str">
            <v>Sportplatz Nickern Wittgensdorfer Straße</v>
          </cell>
          <cell r="B256" t="str">
            <v xml:space="preserve">Wittgensdorfer Straße 30 </v>
          </cell>
          <cell r="C256" t="str">
            <v>01257</v>
          </cell>
          <cell r="D256" t="str">
            <v>Dresden</v>
          </cell>
        </row>
        <row r="257">
          <cell r="A257" t="str">
            <v>Sportplatz Oberpoyritz</v>
          </cell>
          <cell r="B257" t="str">
            <v xml:space="preserve">An der Schmiede 10 </v>
          </cell>
          <cell r="C257" t="str">
            <v>01326</v>
          </cell>
          <cell r="D257" t="str">
            <v>Dresden</v>
          </cell>
        </row>
        <row r="258">
          <cell r="A258" t="str">
            <v>Sportplatz Oskar-Röder-Straße</v>
          </cell>
          <cell r="B258" t="str">
            <v>Oskar-Röder-Straße 4 a</v>
          </cell>
          <cell r="C258" t="str">
            <v>01237</v>
          </cell>
          <cell r="D258" t="str">
            <v>Dresden</v>
          </cell>
        </row>
        <row r="259">
          <cell r="A259" t="str">
            <v>Sportplatz Pestalozzi-Gymnasium</v>
          </cell>
          <cell r="B259" t="str">
            <v xml:space="preserve">Pestalozziplatz 22 </v>
          </cell>
          <cell r="C259" t="str">
            <v>01127</v>
          </cell>
          <cell r="D259" t="str">
            <v>Dresden</v>
          </cell>
        </row>
        <row r="260">
          <cell r="A260" t="str">
            <v>Sportplatz Pfotenhauerstraße</v>
          </cell>
          <cell r="B260" t="str">
            <v xml:space="preserve">Pfotenhauerstraße 79 </v>
          </cell>
          <cell r="C260" t="str">
            <v>01307</v>
          </cell>
          <cell r="D260" t="str">
            <v>Dresden</v>
          </cell>
        </row>
        <row r="261">
          <cell r="A261" t="str">
            <v>Sportplatz Pillnitzer Landstraße 94</v>
          </cell>
          <cell r="B261" t="str">
            <v xml:space="preserve">Pillnitzer Landstraße 94 </v>
          </cell>
          <cell r="C261" t="str">
            <v>01326</v>
          </cell>
          <cell r="D261" t="str">
            <v>Dresden</v>
          </cell>
        </row>
        <row r="262">
          <cell r="A262" t="str">
            <v>Sportplatz Pirnaer Landstraße 121 b</v>
          </cell>
          <cell r="B262" t="str">
            <v>Pirnaer Landstraße 121 b</v>
          </cell>
          <cell r="C262" t="str">
            <v>01257</v>
          </cell>
          <cell r="D262" t="str">
            <v>Dresden</v>
          </cell>
        </row>
        <row r="263">
          <cell r="A263" t="str">
            <v>Sportplatz Pirnaer Landstraße 267</v>
          </cell>
          <cell r="B263" t="str">
            <v xml:space="preserve">Pirnaer Landstraße 267 </v>
          </cell>
          <cell r="C263" t="str">
            <v>01259</v>
          </cell>
          <cell r="D263" t="str">
            <v>Dresden</v>
          </cell>
        </row>
        <row r="264">
          <cell r="A264" t="str">
            <v>Sportplatz Saalhausener Straße</v>
          </cell>
          <cell r="B264" t="str">
            <v xml:space="preserve">Williamstraße 12 </v>
          </cell>
          <cell r="C264" t="str">
            <v>01159</v>
          </cell>
          <cell r="D264" t="str">
            <v>Dresden</v>
          </cell>
        </row>
        <row r="265">
          <cell r="A265" t="str">
            <v>Sportplatz Salzburger Straße</v>
          </cell>
          <cell r="B265" t="str">
            <v xml:space="preserve">Salzburger Straße 141 </v>
          </cell>
          <cell r="C265" t="str">
            <v>01237</v>
          </cell>
          <cell r="D265" t="str">
            <v>Dresden</v>
          </cell>
        </row>
        <row r="266">
          <cell r="A266" t="str">
            <v>Sportplatz Schule für Erziehungshilfe "Erich Kästner"</v>
          </cell>
          <cell r="B266" t="str">
            <v xml:space="preserve">Zinzendorfstraße 4 </v>
          </cell>
          <cell r="C266" t="str">
            <v>01069</v>
          </cell>
          <cell r="D266" t="str">
            <v>Dresden</v>
          </cell>
        </row>
        <row r="267">
          <cell r="A267" t="str">
            <v>Sportplatz Steirische Straße</v>
          </cell>
          <cell r="B267" t="str">
            <v xml:space="preserve">Steirische Straße 1 </v>
          </cell>
          <cell r="C267" t="str">
            <v>01279</v>
          </cell>
          <cell r="D267" t="str">
            <v>Dresden</v>
          </cell>
        </row>
        <row r="268">
          <cell r="A268" t="str">
            <v>Sportplatz Stuttgarter Straße</v>
          </cell>
          <cell r="B268" t="str">
            <v xml:space="preserve">Stuttgarter Straße 41 </v>
          </cell>
          <cell r="C268" t="str">
            <v>01189</v>
          </cell>
          <cell r="D268" t="str">
            <v>Dresden</v>
          </cell>
        </row>
        <row r="269">
          <cell r="A269" t="str">
            <v>Sportplatz Tolkewitzer Straße</v>
          </cell>
          <cell r="B269" t="str">
            <v xml:space="preserve">Tolkewitzer Straße 61 </v>
          </cell>
          <cell r="C269" t="str">
            <v>01277</v>
          </cell>
          <cell r="D269" t="str">
            <v>Dresden</v>
          </cell>
        </row>
        <row r="270">
          <cell r="A270" t="str">
            <v>Sportplatz Weixdorf</v>
          </cell>
          <cell r="B270" t="str">
            <v xml:space="preserve">Zum Sportplatz 4 </v>
          </cell>
          <cell r="C270" t="str">
            <v>01108</v>
          </cell>
          <cell r="D270" t="str">
            <v>Dresden</v>
          </cell>
        </row>
        <row r="271">
          <cell r="A271" t="str">
            <v>Sportplatz Wurzener Straße</v>
          </cell>
          <cell r="B271" t="str">
            <v xml:space="preserve">Wurzener Straße 20 </v>
          </cell>
          <cell r="C271" t="str">
            <v>01127</v>
          </cell>
          <cell r="D271" t="str">
            <v>Dresden</v>
          </cell>
        </row>
        <row r="272">
          <cell r="A272" t="str">
            <v>Sportplatz Zum Windkanal</v>
          </cell>
          <cell r="B272" t="str">
            <v xml:space="preserve">Zum Windkanal 14 </v>
          </cell>
          <cell r="C272" t="str">
            <v>01109</v>
          </cell>
          <cell r="D272" t="str">
            <v>Dresden</v>
          </cell>
        </row>
        <row r="273">
          <cell r="A273" t="str">
            <v>Sportraum BSZ Gastgewerbe</v>
          </cell>
          <cell r="B273" t="str">
            <v xml:space="preserve">Ehrlichstraße 1 </v>
          </cell>
          <cell r="C273" t="str">
            <v>01067</v>
          </cell>
          <cell r="D273" t="str">
            <v>Dresden</v>
          </cell>
        </row>
        <row r="274">
          <cell r="A274" t="str">
            <v>Sportzentrum Blasewitz</v>
          </cell>
          <cell r="B274" t="str">
            <v xml:space="preserve">Oehmestraße 1 </v>
          </cell>
          <cell r="C274" t="str">
            <v>01277</v>
          </cell>
          <cell r="D274" t="str">
            <v>Dresden</v>
          </cell>
        </row>
        <row r="275">
          <cell r="A275" t="str">
            <v>SPORTZENTRUM Hochland e.V.</v>
          </cell>
          <cell r="B275" t="str">
            <v>Bautzner Landstraße 291</v>
          </cell>
          <cell r="C275" t="str">
            <v>01328</v>
          </cell>
          <cell r="D275" t="str">
            <v>Dresden</v>
          </cell>
        </row>
        <row r="276">
          <cell r="A276" t="str">
            <v>Sprunghalle Freiberger Platz</v>
          </cell>
          <cell r="B276" t="str">
            <v>Freiberger Platz 1 a</v>
          </cell>
          <cell r="C276" t="str">
            <v>01067</v>
          </cell>
          <cell r="D276" t="str">
            <v>Dresden</v>
          </cell>
        </row>
        <row r="277">
          <cell r="A277" t="str">
            <v>Stadion Bodenbacher Straße</v>
          </cell>
          <cell r="B277" t="str">
            <v xml:space="preserve">Bodenbacher Straße 152 </v>
          </cell>
          <cell r="C277" t="str">
            <v>01277</v>
          </cell>
          <cell r="D277" t="str">
            <v>Dresden</v>
          </cell>
        </row>
        <row r="278">
          <cell r="A278" t="str">
            <v>Tennisanlage Waldpark</v>
          </cell>
          <cell r="B278" t="str">
            <v xml:space="preserve">Vogesenweg 10 </v>
          </cell>
          <cell r="C278" t="str">
            <v>01309</v>
          </cell>
          <cell r="D278" t="str">
            <v>Dresden</v>
          </cell>
        </row>
        <row r="279">
          <cell r="A279" t="str">
            <v>Tennisgelände Andreas-Schubert-Straße</v>
          </cell>
          <cell r="B279" t="str">
            <v>Andreas-Schubert-Straße 51</v>
          </cell>
          <cell r="C279" t="str">
            <v>01069</v>
          </cell>
          <cell r="D279" t="str">
            <v>Dresden</v>
          </cell>
        </row>
        <row r="280">
          <cell r="A280" t="str">
            <v>Traditionelles Taekwon-DO Studio</v>
          </cell>
          <cell r="B280" t="str">
            <v>Reisewitzer Straße 30</v>
          </cell>
          <cell r="C280" t="str">
            <v>01159</v>
          </cell>
          <cell r="D280" t="str">
            <v>Dresden</v>
          </cell>
        </row>
        <row r="281">
          <cell r="A281" t="str">
            <v>XXL Dresden</v>
          </cell>
          <cell r="B281" t="str">
            <v xml:space="preserve">Breitscheidstraße 40 </v>
          </cell>
          <cell r="C281" t="str">
            <v>01237</v>
          </cell>
          <cell r="D281" t="str">
            <v>Dresden</v>
          </cell>
        </row>
      </sheetData>
    </sheetDataSet>
  </externalBook>
</externalLink>
</file>

<file path=xl/externalLinks/externalLink1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Abfrage Vereine"/>
      <sheetName val="Beispiel"/>
      <sheetName val="Sportstätten"/>
    </sheetNames>
    <sheetDataSet>
      <sheetData sheetId="0"/>
      <sheetData sheetId="1"/>
      <sheetData sheetId="2">
        <row r="62">
          <cell r="A62" t="str">
            <v>Sporthalle 32. Grundschule</v>
          </cell>
          <cell r="B62" t="str">
            <v xml:space="preserve">Hofmannstraße 34 </v>
          </cell>
          <cell r="C62" t="str">
            <v>01277</v>
          </cell>
          <cell r="D62" t="str">
            <v>Dresden</v>
          </cell>
        </row>
        <row r="63">
          <cell r="A63" t="str">
            <v>Sporthalle 32. Oberschule</v>
          </cell>
          <cell r="B63" t="str">
            <v xml:space="preserve">Schilfweg 3 </v>
          </cell>
          <cell r="C63" t="str">
            <v>01237</v>
          </cell>
          <cell r="D63" t="str">
            <v>Dresden</v>
          </cell>
        </row>
        <row r="64">
          <cell r="A64" t="str">
            <v>Sporthalle 33. Grundschule</v>
          </cell>
          <cell r="B64" t="str">
            <v xml:space="preserve">Marienberger Straße 7 </v>
          </cell>
          <cell r="C64" t="str">
            <v>01279</v>
          </cell>
          <cell r="D64" t="str">
            <v>Dresden</v>
          </cell>
        </row>
        <row r="65">
          <cell r="A65" t="str">
            <v>Sporthalle 35. Grundschule</v>
          </cell>
          <cell r="B65" t="str">
            <v xml:space="preserve">Bünaustraße 12 </v>
          </cell>
          <cell r="C65" t="str">
            <v>01159</v>
          </cell>
          <cell r="D65" t="str">
            <v>Dresden</v>
          </cell>
        </row>
        <row r="66">
          <cell r="A66" t="str">
            <v>Sporthalle 35. Oberschule</v>
          </cell>
          <cell r="B66" t="str">
            <v xml:space="preserve">Clara-Zetkin-Straße 20 </v>
          </cell>
          <cell r="C66" t="str">
            <v>01159</v>
          </cell>
          <cell r="D66" t="str">
            <v>Dresden</v>
          </cell>
        </row>
        <row r="67">
          <cell r="A67" t="str">
            <v>Sporthalle 36. Oberschule/ 37. Grundschule</v>
          </cell>
          <cell r="B67" t="str">
            <v xml:space="preserve">Emil-Ueberall-Straße 34 </v>
          </cell>
          <cell r="C67" t="str">
            <v>01159</v>
          </cell>
          <cell r="D67" t="str">
            <v>Dresden</v>
          </cell>
        </row>
        <row r="68">
          <cell r="A68" t="str">
            <v>Sporthalle 39. Grundschule</v>
          </cell>
          <cell r="B68" t="str">
            <v xml:space="preserve">Schleiermacherstraße 8 </v>
          </cell>
          <cell r="C68" t="str">
            <v>01187</v>
          </cell>
          <cell r="D68" t="str">
            <v>Dresden</v>
          </cell>
        </row>
        <row r="69">
          <cell r="A69" t="str">
            <v>Sporthalle 4. Grundschule</v>
          </cell>
          <cell r="B69" t="str">
            <v xml:space="preserve">Löwenstraße 2 </v>
          </cell>
          <cell r="C69" t="str">
            <v>01099</v>
          </cell>
          <cell r="D69" t="str">
            <v>Dresden</v>
          </cell>
        </row>
        <row r="70">
          <cell r="A70" t="str">
            <v>Sporthalle 41. Grundschule</v>
          </cell>
          <cell r="B70" t="str">
            <v xml:space="preserve">Hauptmannstraße 15 </v>
          </cell>
          <cell r="C70" t="str">
            <v>01139</v>
          </cell>
          <cell r="D70" t="str">
            <v>Dresden</v>
          </cell>
        </row>
        <row r="71">
          <cell r="A71" t="str">
            <v>Sporthalle 43. Grundschule</v>
          </cell>
          <cell r="B71" t="str">
            <v xml:space="preserve">Riegelplatz 2 </v>
          </cell>
          <cell r="C71" t="str">
            <v>01139</v>
          </cell>
          <cell r="D71" t="str">
            <v>Dresden</v>
          </cell>
        </row>
        <row r="72">
          <cell r="A72" t="str">
            <v>Sporthalle 44. Grundschule</v>
          </cell>
          <cell r="B72" t="str">
            <v xml:space="preserve">Salbachstraße 10 </v>
          </cell>
          <cell r="C72" t="str">
            <v>01279</v>
          </cell>
          <cell r="D72" t="str">
            <v>Dresden</v>
          </cell>
        </row>
        <row r="73">
          <cell r="A73" t="str">
            <v>Sporthalle 46. Oberschule</v>
          </cell>
          <cell r="B73" t="str">
            <v xml:space="preserve">Bernhardstraße 18 </v>
          </cell>
          <cell r="C73" t="str">
            <v>01069</v>
          </cell>
          <cell r="D73" t="str">
            <v>Dresden</v>
          </cell>
        </row>
        <row r="74">
          <cell r="A74" t="str">
            <v>Sporthalle 47. Grundschule</v>
          </cell>
          <cell r="B74" t="str">
            <v xml:space="preserve">Mockritzer Straße 19 </v>
          </cell>
          <cell r="C74" t="str">
            <v>01219</v>
          </cell>
          <cell r="D74" t="str">
            <v>Dresden</v>
          </cell>
        </row>
        <row r="75">
          <cell r="A75" t="str">
            <v>Sporthalle 48. Grundschule</v>
          </cell>
          <cell r="B75" t="str">
            <v xml:space="preserve">Seminarstraße 11 </v>
          </cell>
          <cell r="C75" t="str">
            <v>01067</v>
          </cell>
          <cell r="D75" t="str">
            <v>Dresden</v>
          </cell>
        </row>
        <row r="76">
          <cell r="A76" t="str">
            <v>Sporthalle 49. Grundschule</v>
          </cell>
          <cell r="B76" t="str">
            <v xml:space="preserve">Bernhardstraße 80 </v>
          </cell>
          <cell r="C76" t="str">
            <v>01187</v>
          </cell>
          <cell r="D76" t="str">
            <v>Dresden</v>
          </cell>
        </row>
        <row r="77">
          <cell r="A77" t="str">
            <v>Sporthalle 50. Grundschule</v>
          </cell>
          <cell r="B77" t="str">
            <v xml:space="preserve">Dörnichtweg 54 </v>
          </cell>
          <cell r="C77" t="str">
            <v>01109</v>
          </cell>
          <cell r="D77" t="str">
            <v>Dresden</v>
          </cell>
        </row>
        <row r="78">
          <cell r="A78" t="str">
            <v>Sporthalle 51. Grundschule</v>
          </cell>
          <cell r="B78" t="str">
            <v xml:space="preserve">Rosa-Menzer-Straße 24 </v>
          </cell>
          <cell r="C78" t="str">
            <v>01309</v>
          </cell>
          <cell r="D78" t="str">
            <v>Dresden</v>
          </cell>
        </row>
        <row r="79">
          <cell r="A79" t="str">
            <v>Sporthalle 55. Oberschule</v>
          </cell>
          <cell r="B79" t="str">
            <v xml:space="preserve">Nöthnitzer Straße 6 </v>
          </cell>
          <cell r="C79" t="str">
            <v>01187</v>
          </cell>
          <cell r="D79" t="str">
            <v>Dresden</v>
          </cell>
        </row>
        <row r="80">
          <cell r="A80" t="str">
            <v>Sporthalle 56. Grundschule</v>
          </cell>
          <cell r="B80" t="str">
            <v xml:space="preserve">Böttgerstraße 11 </v>
          </cell>
          <cell r="C80" t="str">
            <v>01129</v>
          </cell>
          <cell r="D80" t="str">
            <v>Dresden</v>
          </cell>
        </row>
        <row r="81">
          <cell r="A81" t="str">
            <v>Sporthalle 56. Oberschule</v>
          </cell>
          <cell r="B81" t="str">
            <v xml:space="preserve">Aachener Straße 10 </v>
          </cell>
          <cell r="C81" t="str">
            <v>01129</v>
          </cell>
          <cell r="D81" t="str">
            <v>Dresden</v>
          </cell>
        </row>
        <row r="82">
          <cell r="A82" t="str">
            <v>Sporthalle 59. Grundschule</v>
          </cell>
          <cell r="B82" t="str">
            <v xml:space="preserve">Kurparkstraße 12 </v>
          </cell>
          <cell r="C82" t="str">
            <v>01324</v>
          </cell>
          <cell r="D82" t="str">
            <v>Dresden</v>
          </cell>
        </row>
        <row r="83">
          <cell r="A83" t="str">
            <v>Sporthalle 6. Grundschule</v>
          </cell>
          <cell r="B83" t="str">
            <v xml:space="preserve">Fetscherstraße 2 </v>
          </cell>
          <cell r="C83" t="str">
            <v>01307</v>
          </cell>
          <cell r="D83" t="str">
            <v>Dresden</v>
          </cell>
        </row>
        <row r="84">
          <cell r="A84" t="str">
            <v>Sporthalle 61. Grundschule</v>
          </cell>
          <cell r="B84" t="str">
            <v>Hutbergstraße 2</v>
          </cell>
          <cell r="C84" t="str">
            <v>01326</v>
          </cell>
          <cell r="D84" t="str">
            <v>Dresden</v>
          </cell>
        </row>
        <row r="85">
          <cell r="A85" t="str">
            <v>Sporthalle 62. Grundschule</v>
          </cell>
          <cell r="B85" t="str">
            <v xml:space="preserve">Pillnitzer Landstraße 38 </v>
          </cell>
          <cell r="C85" t="str">
            <v>01326</v>
          </cell>
          <cell r="D85" t="str">
            <v>Dresden</v>
          </cell>
        </row>
        <row r="86">
          <cell r="A86" t="str">
            <v>Sporthalle 62. Oberschule</v>
          </cell>
          <cell r="B86" t="str">
            <v xml:space="preserve">Fidelio-F.-Finke-Straße 15 </v>
          </cell>
          <cell r="C86" t="str">
            <v>01326</v>
          </cell>
          <cell r="D86" t="str">
            <v>Dresden</v>
          </cell>
        </row>
        <row r="87">
          <cell r="A87" t="str">
            <v>Sporthalle 63. Grundschule</v>
          </cell>
          <cell r="B87" t="str">
            <v xml:space="preserve">Wägnerstraße 24 </v>
          </cell>
          <cell r="C87" t="str">
            <v>01309</v>
          </cell>
          <cell r="D87" t="str">
            <v>Dresden</v>
          </cell>
        </row>
        <row r="88">
          <cell r="A88" t="str">
            <v>Sporthalle 64. Oberschule</v>
          </cell>
          <cell r="B88" t="str">
            <v xml:space="preserve">Linzer Straße 1 </v>
          </cell>
          <cell r="C88" t="str">
            <v>01279</v>
          </cell>
          <cell r="D88" t="str">
            <v>Dresden</v>
          </cell>
        </row>
        <row r="89">
          <cell r="A89" t="str">
            <v>Sporthalle 65. Grundschule</v>
          </cell>
          <cell r="B89" t="str">
            <v xml:space="preserve">Zschierener Straße 5 </v>
          </cell>
          <cell r="C89" t="str">
            <v>01259</v>
          </cell>
          <cell r="D89" t="str">
            <v>Dresden</v>
          </cell>
        </row>
        <row r="90">
          <cell r="A90" t="str">
            <v>Sporthalle 66. Oberschule</v>
          </cell>
          <cell r="B90" t="str">
            <v xml:space="preserve">Dieselstraße 55 </v>
          </cell>
          <cell r="C90" t="str">
            <v>01257</v>
          </cell>
          <cell r="D90" t="str">
            <v>Dresden</v>
          </cell>
        </row>
        <row r="91">
          <cell r="A91" t="str">
            <v>Sporthalle 68. Grundschule</v>
          </cell>
          <cell r="B91" t="str">
            <v xml:space="preserve">Heiligenbornstraße 15 </v>
          </cell>
          <cell r="C91" t="str">
            <v>01219</v>
          </cell>
          <cell r="D91" t="str">
            <v>Dresden</v>
          </cell>
        </row>
        <row r="92">
          <cell r="A92" t="str">
            <v>Sporthalle 70. Grundschule</v>
          </cell>
          <cell r="B92" t="str">
            <v xml:space="preserve">Südhöhe 36 </v>
          </cell>
          <cell r="C92" t="str">
            <v>01217</v>
          </cell>
          <cell r="D92" t="str">
            <v>Dresden</v>
          </cell>
        </row>
        <row r="93">
          <cell r="A93" t="str">
            <v>Sporthalle 71. Grundschule</v>
          </cell>
          <cell r="B93" t="str">
            <v xml:space="preserve">Franzweg 4 </v>
          </cell>
          <cell r="C93" t="str">
            <v>01217</v>
          </cell>
          <cell r="D93" t="str">
            <v>Dresden</v>
          </cell>
        </row>
        <row r="94">
          <cell r="A94" t="str">
            <v>Sporthalle 74. Grundschule Gompitz</v>
          </cell>
          <cell r="B94" t="str">
            <v xml:space="preserve">Ockerwitzer Allee 128 </v>
          </cell>
          <cell r="C94" t="str">
            <v>01156</v>
          </cell>
          <cell r="D94" t="str">
            <v>Dresden</v>
          </cell>
        </row>
        <row r="95">
          <cell r="A95" t="str">
            <v>Sporthalle 75. Grundschule</v>
          </cell>
          <cell r="B95" t="str">
            <v xml:space="preserve">Warthaer Straße 60 </v>
          </cell>
          <cell r="C95" t="str">
            <v>01157</v>
          </cell>
          <cell r="D95" t="str">
            <v>Dresden</v>
          </cell>
        </row>
        <row r="96">
          <cell r="A96" t="str">
            <v>Sporthalle 76. Grundschule</v>
          </cell>
          <cell r="B96" t="str">
            <v>Am Lehmberg 28 a</v>
          </cell>
          <cell r="C96" t="str">
            <v>01157</v>
          </cell>
          <cell r="D96" t="str">
            <v>Dresden</v>
          </cell>
        </row>
        <row r="97">
          <cell r="A97" t="str">
            <v>Sporthalle 76. Oberschule</v>
          </cell>
          <cell r="B97" t="str">
            <v xml:space="preserve">Merbitzer Straße 9 </v>
          </cell>
          <cell r="C97" t="str">
            <v>01157</v>
          </cell>
          <cell r="D97" t="str">
            <v>Dresden</v>
          </cell>
        </row>
        <row r="98">
          <cell r="A98" t="str">
            <v>Sporthalle 77. Grundschule</v>
          </cell>
          <cell r="B98" t="str">
            <v xml:space="preserve">Am Urnenfeld 27 </v>
          </cell>
          <cell r="C98" t="str">
            <v>01157</v>
          </cell>
          <cell r="D98" t="str">
            <v>Dresden</v>
          </cell>
        </row>
        <row r="99">
          <cell r="A99" t="str">
            <v>Sporthalle 8. Grundschule</v>
          </cell>
          <cell r="B99" t="str">
            <v xml:space="preserve">Konkordienstraße 12 </v>
          </cell>
          <cell r="C99" t="str">
            <v>01127</v>
          </cell>
          <cell r="D99" t="str">
            <v>Dresden</v>
          </cell>
        </row>
        <row r="100">
          <cell r="A100" t="str">
            <v>Sporthalle 80. Grundschule</v>
          </cell>
          <cell r="B100" t="str">
            <v xml:space="preserve">Oskar-Seyffert-Straße 3 </v>
          </cell>
          <cell r="C100" t="str">
            <v>01189</v>
          </cell>
          <cell r="D100" t="str">
            <v>Dresden</v>
          </cell>
        </row>
        <row r="101">
          <cell r="A101" t="str">
            <v>Sporthalle 81. Grundschule</v>
          </cell>
          <cell r="B101" t="str">
            <v xml:space="preserve">Robert-Weber-Straße 5 </v>
          </cell>
          <cell r="C101" t="str">
            <v>01187</v>
          </cell>
          <cell r="D101" t="str">
            <v>Dresden</v>
          </cell>
        </row>
        <row r="102">
          <cell r="A102" t="str">
            <v>Sporthalle 82. Grund- und Oberschule</v>
          </cell>
          <cell r="B102" t="str">
            <v xml:space="preserve">Gertrud-Caspari-Straße 9 </v>
          </cell>
          <cell r="C102" t="str">
            <v>01109</v>
          </cell>
          <cell r="D102" t="str">
            <v>Dresden</v>
          </cell>
        </row>
        <row r="103">
          <cell r="A103" t="str">
            <v>Sporthalle 84. Grundschule</v>
          </cell>
          <cell r="B103" t="str">
            <v xml:space="preserve">Heinrich-Tessenow-Weg 28 </v>
          </cell>
          <cell r="C103" t="str">
            <v>01109</v>
          </cell>
          <cell r="D103" t="str">
            <v>Dresden</v>
          </cell>
        </row>
        <row r="104">
          <cell r="A104" t="str">
            <v>Sporthalle 85. Grundschule</v>
          </cell>
          <cell r="B104" t="str">
            <v xml:space="preserve">Radeburger Straße 168 </v>
          </cell>
          <cell r="C104" t="str">
            <v>01109</v>
          </cell>
          <cell r="D104" t="str">
            <v>Dresden</v>
          </cell>
        </row>
        <row r="105">
          <cell r="A105" t="str">
            <v>Sporthalle 88. Grund- und Oberschule</v>
          </cell>
          <cell r="B105" t="str">
            <v xml:space="preserve">Dresdner Straße 50 </v>
          </cell>
          <cell r="C105" t="str">
            <v>01326</v>
          </cell>
          <cell r="D105" t="str">
            <v>Dresden</v>
          </cell>
        </row>
        <row r="106">
          <cell r="A106" t="str">
            <v>Sporthalle 89. Grundschule</v>
          </cell>
          <cell r="B106" t="str">
            <v xml:space="preserve">Sosaer Straße 10 </v>
          </cell>
          <cell r="C106" t="str">
            <v>01257</v>
          </cell>
          <cell r="D106" t="str">
            <v>Dresden</v>
          </cell>
        </row>
        <row r="107">
          <cell r="A107" t="str">
            <v>Sporthalle 9. Oberschule</v>
          </cell>
          <cell r="B107" t="str">
            <v xml:space="preserve">Lommatzscher Straße 121 </v>
          </cell>
          <cell r="C107" t="str">
            <v>01139</v>
          </cell>
          <cell r="D107" t="str">
            <v>Dresden</v>
          </cell>
        </row>
        <row r="108">
          <cell r="A108" t="str">
            <v>Sporthalle 90. Grundschule</v>
          </cell>
          <cell r="B108" t="str">
            <v xml:space="preserve">Kleinlugaer Straße 25 </v>
          </cell>
          <cell r="C108" t="str">
            <v>01259</v>
          </cell>
          <cell r="D108" t="str">
            <v>Dresden</v>
          </cell>
        </row>
        <row r="109">
          <cell r="A109" t="str">
            <v>Sporthalle 91. Grundschule</v>
          </cell>
          <cell r="B109" t="str">
            <v xml:space="preserve">Bernard-Shaw-Straße 11 </v>
          </cell>
          <cell r="C109" t="str">
            <v>01259</v>
          </cell>
          <cell r="D109" t="str">
            <v>Dresden</v>
          </cell>
        </row>
        <row r="110">
          <cell r="A110" t="str">
            <v>Sporthalle 92. Grundschule</v>
          </cell>
          <cell r="B110" t="str">
            <v xml:space="preserve">Großzschachwitzer Straße 29 </v>
          </cell>
          <cell r="C110" t="str">
            <v>01259</v>
          </cell>
          <cell r="D110" t="str">
            <v>Dresden</v>
          </cell>
        </row>
        <row r="111">
          <cell r="A111" t="str">
            <v>Sporthalle 93. Grundschule</v>
          </cell>
          <cell r="B111" t="str">
            <v>Dobritzer Weg 1</v>
          </cell>
          <cell r="C111" t="str">
            <v>01237</v>
          </cell>
          <cell r="D111" t="str">
            <v>Dresden</v>
          </cell>
        </row>
        <row r="112">
          <cell r="A112" t="str">
            <v>Sporthalle 95. Grundschule</v>
          </cell>
          <cell r="B112" t="str">
            <v xml:space="preserve">Donathstraße 10 </v>
          </cell>
          <cell r="C112" t="str">
            <v>01279</v>
          </cell>
          <cell r="D112" t="str">
            <v>Dresden</v>
          </cell>
        </row>
        <row r="113">
          <cell r="A113" t="str">
            <v>Sporthalle 96. Grundschule</v>
          </cell>
          <cell r="B113" t="str">
            <v xml:space="preserve">Liebstädter Straße 37 </v>
          </cell>
          <cell r="C113" t="str">
            <v>01277</v>
          </cell>
          <cell r="D113" t="str">
            <v>Dresden</v>
          </cell>
        </row>
        <row r="114">
          <cell r="A114" t="str">
            <v>Sporthalle Andreas-Schubert-Straße</v>
          </cell>
          <cell r="B114" t="str">
            <v xml:space="preserve">Andreas-Schubert-Straße 41 </v>
          </cell>
          <cell r="C114" t="str">
            <v>01069</v>
          </cell>
          <cell r="D114" t="str">
            <v>Dresden</v>
          </cell>
        </row>
        <row r="115">
          <cell r="A115" t="str">
            <v>Sporthalle AST 36. Oberschule</v>
          </cell>
          <cell r="B115" t="str">
            <v>Dahlienweg 19</v>
          </cell>
          <cell r="C115" t="str">
            <v>01159</v>
          </cell>
          <cell r="D115" t="str">
            <v>Dresden</v>
          </cell>
        </row>
        <row r="116">
          <cell r="A116" t="str">
            <v>Sporthalle AST BSZ für Wirtschaft "Prof. Dr.Zeigner"</v>
          </cell>
          <cell r="B116" t="str">
            <v>Bodenbacher Straße 154 a</v>
          </cell>
          <cell r="C116" t="str">
            <v>01277</v>
          </cell>
          <cell r="D116" t="str">
            <v>Dresden</v>
          </cell>
        </row>
        <row r="117">
          <cell r="A117" t="str">
            <v>Sporthalle AST des BSZ für Agrarwirtschaft und Ernährung</v>
          </cell>
          <cell r="B117" t="str">
            <v xml:space="preserve">Altroßthal 1 </v>
          </cell>
          <cell r="C117" t="str">
            <v>01169</v>
          </cell>
          <cell r="D117" t="str">
            <v>Dresden</v>
          </cell>
        </row>
        <row r="118">
          <cell r="A118" t="str">
            <v>Sporthalle AST des BSZ für Dienstleistung und Gestaltung</v>
          </cell>
          <cell r="B118" t="str">
            <v xml:space="preserve">Höckendorfer Weg 2 </v>
          </cell>
          <cell r="C118" t="str">
            <v>01189</v>
          </cell>
          <cell r="D118" t="str">
            <v>Dresden</v>
          </cell>
        </row>
        <row r="119">
          <cell r="A119" t="str">
            <v>Sporthalle August-Bebel-Straße</v>
          </cell>
          <cell r="B119" t="str">
            <v>August-Bebel-Straße 18</v>
          </cell>
          <cell r="C119" t="str">
            <v>01219</v>
          </cell>
          <cell r="D119" t="str">
            <v>Dresden</v>
          </cell>
        </row>
        <row r="120">
          <cell r="A120" t="str">
            <v>Sporthalle Bertolt-Brecht-Gymnasium</v>
          </cell>
          <cell r="B120" t="str">
            <v xml:space="preserve">Thomaestraße 60 </v>
          </cell>
          <cell r="C120" t="str">
            <v>01307</v>
          </cell>
          <cell r="D120" t="str">
            <v>Dresden</v>
          </cell>
        </row>
        <row r="121">
          <cell r="A121" t="str">
            <v>Sporthalle Berufsförderungswerk</v>
          </cell>
          <cell r="B121" t="str">
            <v xml:space="preserve">Hellerhofstraße 35 </v>
          </cell>
          <cell r="C121" t="str">
            <v>01129</v>
          </cell>
          <cell r="D121" t="str">
            <v>Dresden</v>
          </cell>
        </row>
        <row r="122">
          <cell r="A122" t="str">
            <v>Sporthalle BIP Kreativitätsschule</v>
          </cell>
          <cell r="B122" t="str">
            <v xml:space="preserve">Tiergartenstraße 18 </v>
          </cell>
          <cell r="C122" t="str">
            <v>01219</v>
          </cell>
          <cell r="D122" t="str">
            <v>Dresden</v>
          </cell>
        </row>
        <row r="123">
          <cell r="A123" t="str">
            <v>Sporthalle Boxberger Straße</v>
          </cell>
          <cell r="B123" t="str">
            <v xml:space="preserve">Boxberger Straße 1 </v>
          </cell>
          <cell r="C123" t="str">
            <v>01239</v>
          </cell>
          <cell r="D123" t="str">
            <v>Dresden</v>
          </cell>
        </row>
        <row r="124">
          <cell r="A124" t="str">
            <v>Sporthalle BSZ für Agrarwirtschaft und Ernährung</v>
          </cell>
          <cell r="B124" t="str">
            <v xml:space="preserve">Canalettostraße 8 </v>
          </cell>
          <cell r="C124" t="str">
            <v>01307</v>
          </cell>
          <cell r="D124" t="str">
            <v>Dresden</v>
          </cell>
        </row>
        <row r="125">
          <cell r="A125" t="str">
            <v>Sporthalle BSZ für Bau und Technik</v>
          </cell>
          <cell r="B125" t="str">
            <v xml:space="preserve">Güntzstraße 3 </v>
          </cell>
          <cell r="C125" t="str">
            <v>01069</v>
          </cell>
          <cell r="D125" t="str">
            <v>Dresden</v>
          </cell>
        </row>
        <row r="126">
          <cell r="A126" t="str">
            <v>Sporthalle BSZ für Dienstleistung und Gestaltung</v>
          </cell>
          <cell r="B126" t="str">
            <v xml:space="preserve">Chemnitzer Straße 83 </v>
          </cell>
          <cell r="C126" t="str">
            <v>01187</v>
          </cell>
          <cell r="D126" t="str">
            <v>Dresden</v>
          </cell>
        </row>
        <row r="127">
          <cell r="A127" t="str">
            <v>Sporthalle BSZ für Elektrotechnik</v>
          </cell>
          <cell r="B127" t="str">
            <v xml:space="preserve">Strehlener Platz 2 </v>
          </cell>
          <cell r="C127" t="str">
            <v>01219</v>
          </cell>
          <cell r="D127" t="str">
            <v>Dresden</v>
          </cell>
        </row>
        <row r="128">
          <cell r="A128" t="str">
            <v>Sporthalle BSZ für Gastgewerbe "Ernst Lößnitzer"</v>
          </cell>
          <cell r="B128" t="str">
            <v xml:space="preserve">Wachsbleichstraße 6 </v>
          </cell>
          <cell r="C128" t="str">
            <v>01067</v>
          </cell>
          <cell r="D128" t="str">
            <v>Dresden</v>
          </cell>
        </row>
        <row r="129">
          <cell r="A129" t="str">
            <v>Sporthalle BSZ für Technik "Gustav Anton Zeuner"</v>
          </cell>
          <cell r="B129" t="str">
            <v xml:space="preserve">Gerokstraße 22 </v>
          </cell>
          <cell r="C129" t="str">
            <v>01307</v>
          </cell>
          <cell r="D129" t="str">
            <v>Dresden</v>
          </cell>
        </row>
        <row r="130">
          <cell r="A130" t="str">
            <v>Sporthalle BSZ für Wirtschaft "Franz Ludwig Gehe"</v>
          </cell>
          <cell r="B130" t="str">
            <v xml:space="preserve">Berthelsdorfer Weg 2 </v>
          </cell>
          <cell r="C130" t="str">
            <v>01279</v>
          </cell>
          <cell r="D130" t="str">
            <v>Dresden</v>
          </cell>
        </row>
        <row r="131">
          <cell r="A131" t="str">
            <v>Sporthalle BSZ für Wirtschaft "Prof. Dr.Zeigner"</v>
          </cell>
          <cell r="B131" t="str">
            <v xml:space="preserve">Melanchthonstraße 9 </v>
          </cell>
          <cell r="C131" t="str">
            <v>01099</v>
          </cell>
          <cell r="D131" t="str">
            <v>Dresden</v>
          </cell>
        </row>
        <row r="132">
          <cell r="A132" t="str">
            <v>Sporthalle BSZ Gesundheit und Sozialwesen</v>
          </cell>
          <cell r="B132" t="str">
            <v>Döbelner Straße 6 a</v>
          </cell>
          <cell r="C132" t="str">
            <v>01129</v>
          </cell>
          <cell r="D132" t="str">
            <v>Dresden</v>
          </cell>
        </row>
        <row r="133">
          <cell r="A133" t="str">
            <v xml:space="preserve">Sporthalle Christliche Schule Dresden </v>
          </cell>
          <cell r="B133" t="str">
            <v xml:space="preserve">Rathener Straße 78 </v>
          </cell>
          <cell r="C133" t="str">
            <v>01259</v>
          </cell>
          <cell r="D133" t="str">
            <v>Dresden</v>
          </cell>
        </row>
        <row r="134">
          <cell r="A134" t="str">
            <v>Sporthalle Dinglingerschule</v>
          </cell>
          <cell r="B134" t="str">
            <v xml:space="preserve">Dinglingerstraße 4 </v>
          </cell>
          <cell r="C134" t="str">
            <v>01307</v>
          </cell>
          <cell r="D134" t="str">
            <v>Dresden</v>
          </cell>
        </row>
        <row r="135">
          <cell r="A135" t="str">
            <v>Sporthalle Dresdner Sportclub 1898 e.V.</v>
          </cell>
          <cell r="B135" t="str">
            <v xml:space="preserve">Magdeburger Straße 12 </v>
          </cell>
          <cell r="C135" t="str">
            <v>01067</v>
          </cell>
          <cell r="D135" t="str">
            <v>Dresden</v>
          </cell>
        </row>
        <row r="136">
          <cell r="A136" t="str">
            <v>Sporthalle ehem. 141. Mittelschule</v>
          </cell>
          <cell r="B136" t="str">
            <v xml:space="preserve">Ginsterstraße 1 </v>
          </cell>
          <cell r="C136" t="str">
            <v>01169</v>
          </cell>
          <cell r="D136" t="str">
            <v>Dresden</v>
          </cell>
        </row>
        <row r="137">
          <cell r="A137" t="str">
            <v>Sporthalle ehem. 72. Oberschule</v>
          </cell>
          <cell r="B137" t="str">
            <v xml:space="preserve">Kleinnaundorfer Straße 6 </v>
          </cell>
          <cell r="C137" t="str">
            <v>01189</v>
          </cell>
          <cell r="D137" t="str">
            <v>Dresden</v>
          </cell>
        </row>
        <row r="138">
          <cell r="A138" t="str">
            <v>Sporthalle ehem. 79. Mittelschule</v>
          </cell>
          <cell r="B138" t="str">
            <v xml:space="preserve">Urnenstraße 22 </v>
          </cell>
          <cell r="C138" t="str">
            <v>01257</v>
          </cell>
          <cell r="D138" t="str">
            <v>Dresden</v>
          </cell>
        </row>
        <row r="139">
          <cell r="A139" t="str">
            <v>Sporthalle ehem. 86. Mittelschule</v>
          </cell>
          <cell r="B139" t="str">
            <v xml:space="preserve">Alexander-Herzen-Straße 64 </v>
          </cell>
          <cell r="C139" t="str">
            <v>01109</v>
          </cell>
          <cell r="D139" t="str">
            <v>Dresden</v>
          </cell>
        </row>
        <row r="140">
          <cell r="A140" t="str">
            <v>Sporthalle ehem. 87. Grundschule</v>
          </cell>
          <cell r="B140" t="str">
            <v xml:space="preserve">Plantagenweg 3 </v>
          </cell>
          <cell r="C140" t="str">
            <v>01326</v>
          </cell>
          <cell r="D140" t="str">
            <v>Dresden</v>
          </cell>
        </row>
        <row r="141">
          <cell r="A141" t="str">
            <v>Sporthalle ehem. Grundschule Schullwitz</v>
          </cell>
          <cell r="B141" t="str">
            <v xml:space="preserve">Bühlauer Straße 25 </v>
          </cell>
          <cell r="C141" t="str">
            <v>01328</v>
          </cell>
          <cell r="D141" t="str">
            <v>Dresden</v>
          </cell>
        </row>
        <row r="142">
          <cell r="A142" t="str">
            <v>Sporthalle ehem. Schule zur Lernförderung</v>
          </cell>
          <cell r="B142" t="str">
            <v xml:space="preserve">Luboldtstraße 15 </v>
          </cell>
          <cell r="C142" t="str">
            <v>01324</v>
          </cell>
          <cell r="D142" t="str">
            <v>Dresden</v>
          </cell>
        </row>
        <row r="143">
          <cell r="A143" t="str">
            <v>Sporthalle Emerich-Ambros-Ufer</v>
          </cell>
          <cell r="B143" t="str">
            <v xml:space="preserve">Emerich-Ambros-Ufer 74 </v>
          </cell>
          <cell r="C143" t="str">
            <v>01159</v>
          </cell>
          <cell r="D143" t="str">
            <v>Dresden</v>
          </cell>
        </row>
        <row r="144">
          <cell r="A144" t="str">
            <v>Sporthalle Förderzentrum "Am Leutewitzer Park"</v>
          </cell>
          <cell r="B144" t="str">
            <v xml:space="preserve">Gottfried-Keller-Straße 40 </v>
          </cell>
          <cell r="C144" t="str">
            <v>01157</v>
          </cell>
          <cell r="D144" t="str">
            <v>Dresden</v>
          </cell>
        </row>
        <row r="145">
          <cell r="A145" t="str">
            <v>Sporthalle Förderzentrum für Körperbehinderte/Sprache</v>
          </cell>
          <cell r="B145" t="str">
            <v xml:space="preserve">Fischhausstraße 12 </v>
          </cell>
          <cell r="C145" t="str">
            <v>01099</v>
          </cell>
          <cell r="D145" t="str">
            <v>Dresden</v>
          </cell>
        </row>
        <row r="146">
          <cell r="A146" t="str">
            <v>Sporthalle Forsythienstraße (ehem. 142.GS)</v>
          </cell>
          <cell r="B146" t="str">
            <v xml:space="preserve">Forsythienstraße 24 </v>
          </cell>
          <cell r="C146" t="str">
            <v>01169</v>
          </cell>
          <cell r="D146" t="str">
            <v>Dresden</v>
          </cell>
        </row>
        <row r="147">
          <cell r="A147" t="str">
            <v>Sporthalle Freie Evangelische Schule Dresden</v>
          </cell>
          <cell r="B147" t="str">
            <v xml:space="preserve">Hausdorfer Straße 4 </v>
          </cell>
          <cell r="C147" t="str">
            <v>01277</v>
          </cell>
          <cell r="D147" t="str">
            <v>Dresden</v>
          </cell>
        </row>
        <row r="148">
          <cell r="A148" t="str">
            <v xml:space="preserve">Sporthalle Gerhard Grafe </v>
          </cell>
          <cell r="B148" t="str">
            <v>Weixdorfer Rathausplatz 2 a</v>
          </cell>
          <cell r="C148" t="str">
            <v>01108</v>
          </cell>
          <cell r="D148" t="str">
            <v>Dresden</v>
          </cell>
        </row>
        <row r="149">
          <cell r="A149" t="str">
            <v>Sporthalle Ginsterstraße (ehem. 140. GS)</v>
          </cell>
          <cell r="B149" t="str">
            <v xml:space="preserve">Ginsterstraße 3 </v>
          </cell>
          <cell r="C149" t="str">
            <v>01169</v>
          </cell>
          <cell r="D149" t="str">
            <v>Dresden</v>
          </cell>
        </row>
        <row r="150">
          <cell r="A150" t="str">
            <v>Sporthalle Grundschule Cossebaude</v>
          </cell>
          <cell r="B150" t="str">
            <v xml:space="preserve">Bahnhofstraße 5 </v>
          </cell>
          <cell r="C150" t="str">
            <v>01156</v>
          </cell>
          <cell r="D150" t="str">
            <v>Dresden</v>
          </cell>
        </row>
        <row r="151">
          <cell r="A151" t="str">
            <v>Sporthalle Grundschule Naußlitz</v>
          </cell>
          <cell r="B151" t="str">
            <v xml:space="preserve">Saalhausener Straße 61 </v>
          </cell>
          <cell r="C151" t="str">
            <v>01159</v>
          </cell>
          <cell r="D151" t="str">
            <v>Dresden</v>
          </cell>
        </row>
        <row r="152">
          <cell r="A152" t="str">
            <v>Sporthalle Grundschule Schönfeld</v>
          </cell>
          <cell r="B152" t="str">
            <v>Borsbergstraße 12 a</v>
          </cell>
          <cell r="C152" t="str">
            <v>01328</v>
          </cell>
          <cell r="D152" t="str">
            <v>Dresden</v>
          </cell>
        </row>
        <row r="153">
          <cell r="A153" t="str">
            <v>Sporthalle Gymnasium Bühlau</v>
          </cell>
          <cell r="B153" t="str">
            <v xml:space="preserve">Quohrener Straße 12 </v>
          </cell>
          <cell r="C153" t="str">
            <v>01324</v>
          </cell>
          <cell r="D153" t="str">
            <v>Dresden</v>
          </cell>
        </row>
        <row r="154">
          <cell r="A154" t="str">
            <v>Sporthalle Gymnasium Bürgerwiese</v>
          </cell>
          <cell r="B154" t="str">
            <v xml:space="preserve">Parkstraße 4 </v>
          </cell>
          <cell r="C154" t="str">
            <v>01069</v>
          </cell>
          <cell r="D154" t="str">
            <v>Dresden</v>
          </cell>
        </row>
        <row r="155">
          <cell r="A155" t="str">
            <v>Sporthalle Gymnasium Cotta</v>
          </cell>
          <cell r="B155" t="str">
            <v xml:space="preserve">Cossebauder Straße 35 </v>
          </cell>
          <cell r="C155" t="str">
            <v>01157</v>
          </cell>
          <cell r="D155" t="str">
            <v>Dresden</v>
          </cell>
        </row>
        <row r="156">
          <cell r="A156" t="str">
            <v>Sporthalle Gymnasium Dreikönigschule</v>
          </cell>
          <cell r="B156" t="str">
            <v xml:space="preserve">Alaunstraße 32 </v>
          </cell>
          <cell r="C156" t="str">
            <v>01099</v>
          </cell>
          <cell r="D156" t="str">
            <v>Dresden</v>
          </cell>
        </row>
        <row r="157">
          <cell r="A157" t="str">
            <v>Sporthalle Gymnasium Klotzsche</v>
          </cell>
          <cell r="B157" t="str">
            <v xml:space="preserve">Karl-Marx-Straße 44 </v>
          </cell>
          <cell r="C157" t="str">
            <v>01109</v>
          </cell>
          <cell r="D157" t="str">
            <v>Dresden</v>
          </cell>
        </row>
        <row r="158">
          <cell r="A158" t="str">
            <v>Sporthalle Gymnasium Pieschen und 145. Oberschule</v>
          </cell>
          <cell r="B158" t="str">
            <v xml:space="preserve">Gehestraße 10 </v>
          </cell>
          <cell r="C158" t="str">
            <v>01127</v>
          </cell>
          <cell r="D158" t="str">
            <v>Dresden</v>
          </cell>
        </row>
        <row r="159">
          <cell r="A159" t="str">
            <v>Sporthalle Gymnasium Tolkewitz</v>
          </cell>
          <cell r="B159" t="str">
            <v xml:space="preserve">Kipsdorfer Straße 160 </v>
          </cell>
          <cell r="C159" t="str">
            <v>01279</v>
          </cell>
          <cell r="D159" t="str">
            <v>Dresden</v>
          </cell>
        </row>
        <row r="160">
          <cell r="A160" t="str">
            <v>Sporthalle Hans-Erlwein-Gymnasium</v>
          </cell>
          <cell r="B160" t="str">
            <v xml:space="preserve">Hepkestraße 63 </v>
          </cell>
          <cell r="C160" t="str">
            <v>01277</v>
          </cell>
          <cell r="D160" t="str">
            <v>Dresden</v>
          </cell>
        </row>
        <row r="161">
          <cell r="A161" t="str">
            <v>Sporthalle HOGA</v>
          </cell>
          <cell r="B161" t="str">
            <v xml:space="preserve">Zamenhofstraße 61 </v>
          </cell>
          <cell r="C161" t="str">
            <v>01257</v>
          </cell>
          <cell r="D161" t="str">
            <v>Dresden</v>
          </cell>
        </row>
        <row r="162">
          <cell r="A162" t="str">
            <v>Sporthalle Internationale Schule</v>
          </cell>
          <cell r="B162" t="str">
            <v xml:space="preserve">Annenstraße 9 </v>
          </cell>
          <cell r="C162" t="str">
            <v>01067</v>
          </cell>
          <cell r="D162" t="str">
            <v>Dresden</v>
          </cell>
        </row>
        <row r="163">
          <cell r="A163" t="str">
            <v>Sporthalle Julius-Ambrosius-Hülße-Gymnasium</v>
          </cell>
          <cell r="B163" t="str">
            <v xml:space="preserve">Hülßestraße 16 </v>
          </cell>
          <cell r="C163" t="str">
            <v>01237</v>
          </cell>
          <cell r="D163" t="str">
            <v>Dresden</v>
          </cell>
        </row>
        <row r="164">
          <cell r="A164" t="str">
            <v>Sporthalle Karl-Liebknecht-Straße</v>
          </cell>
          <cell r="B164" t="str">
            <v xml:space="preserve">Karl-Liebknecht-Straße 53 </v>
          </cell>
          <cell r="C164" t="str">
            <v>01109</v>
          </cell>
          <cell r="D164" t="str">
            <v>Dresden</v>
          </cell>
        </row>
        <row r="165">
          <cell r="A165" t="str">
            <v>Sporthalle Klotzsche</v>
          </cell>
          <cell r="B165" t="str">
            <v xml:space="preserve">Zum Windkanal 14 </v>
          </cell>
          <cell r="C165" t="str">
            <v>01109</v>
          </cell>
          <cell r="D165" t="str">
            <v>Dresden</v>
          </cell>
        </row>
        <row r="166">
          <cell r="A166" t="str">
            <v>Sporthalle Kreuzgymnasium Dresden</v>
          </cell>
          <cell r="B166" t="str">
            <v xml:space="preserve">Dornblüthstraße 4 </v>
          </cell>
          <cell r="C166" t="str">
            <v>01277</v>
          </cell>
          <cell r="D166" t="str">
            <v>Dresden</v>
          </cell>
        </row>
        <row r="167">
          <cell r="A167" t="str">
            <v>Sporthalle Laborschule</v>
          </cell>
          <cell r="B167" t="str">
            <v xml:space="preserve">Espenstraße 3 </v>
          </cell>
          <cell r="C167" t="str">
            <v>01169</v>
          </cell>
          <cell r="D167" t="str">
            <v>Dresden</v>
          </cell>
        </row>
        <row r="168">
          <cell r="A168" t="str">
            <v>Sporthalle Landessportbund Sachsen</v>
          </cell>
          <cell r="B168" t="str">
            <v>Marienallee 14 b</v>
          </cell>
          <cell r="C168" t="str">
            <v>01099</v>
          </cell>
          <cell r="D168" t="str">
            <v>Dresden</v>
          </cell>
        </row>
        <row r="169">
          <cell r="A169" t="str">
            <v>Sporthalle Langebrück</v>
          </cell>
          <cell r="B169" t="str">
            <v>Dresdner Straße 36 a</v>
          </cell>
          <cell r="C169" t="str">
            <v>01465</v>
          </cell>
          <cell r="D169" t="str">
            <v>Dresden</v>
          </cell>
        </row>
        <row r="170">
          <cell r="A170" t="str">
            <v>Sporthalle Lessingstraße</v>
          </cell>
          <cell r="B170" t="str">
            <v xml:space="preserve">Lessingstraße 10 </v>
          </cell>
          <cell r="C170" t="str">
            <v>01099</v>
          </cell>
          <cell r="D170" t="str">
            <v>Dresden</v>
          </cell>
        </row>
        <row r="171">
          <cell r="A171" t="str">
            <v>Sporthalle Leutewitzer Ring</v>
          </cell>
          <cell r="B171" t="str">
            <v xml:space="preserve">Leutewitzer Ring 141 </v>
          </cell>
          <cell r="C171" t="str">
            <v>01169</v>
          </cell>
          <cell r="D171" t="str">
            <v>Dresden</v>
          </cell>
        </row>
        <row r="172">
          <cell r="A172" t="str">
            <v>Sporthalle Marie-Curie-Gymnasium</v>
          </cell>
          <cell r="B172" t="str">
            <v xml:space="preserve">Zirkusstraße 7 </v>
          </cell>
          <cell r="C172" t="str">
            <v>01069</v>
          </cell>
          <cell r="D172" t="str">
            <v>Dresden</v>
          </cell>
        </row>
        <row r="173">
          <cell r="A173" t="str">
            <v>Sporthalle Martin-Andersen-Nexö-Gymnasium</v>
          </cell>
          <cell r="B173" t="str">
            <v xml:space="preserve">Haydnstraße 49 </v>
          </cell>
          <cell r="C173" t="str">
            <v>01309</v>
          </cell>
          <cell r="D173" t="str">
            <v>Dresden</v>
          </cell>
        </row>
        <row r="174">
          <cell r="A174" t="str">
            <v>Sporthalle Montessorischule</v>
          </cell>
          <cell r="B174" t="str">
            <v xml:space="preserve">Glashütter Straße 10 </v>
          </cell>
          <cell r="C174" t="str">
            <v>01309</v>
          </cell>
          <cell r="D174" t="str">
            <v>Dresden</v>
          </cell>
        </row>
        <row r="175">
          <cell r="A175" t="str">
            <v>Sporthalle Nöthnitzer Straße</v>
          </cell>
          <cell r="B175" t="str">
            <v>Nöthnitzer Straße 60 a</v>
          </cell>
          <cell r="C175" t="str">
            <v>01187</v>
          </cell>
          <cell r="D175" t="str">
            <v>Dresden</v>
          </cell>
        </row>
        <row r="176">
          <cell r="A176" t="str">
            <v>Sporthalle Oberschule Cossebaude</v>
          </cell>
          <cell r="B176" t="str">
            <v xml:space="preserve">Erna-Berger-Straße 1 </v>
          </cell>
          <cell r="C176" t="str">
            <v>01156</v>
          </cell>
          <cell r="D176" t="str">
            <v>Dresden</v>
          </cell>
        </row>
        <row r="177">
          <cell r="A177" t="str">
            <v>Sporthalle Oberschule Pieschen</v>
          </cell>
          <cell r="B177" t="str">
            <v xml:space="preserve">Robert-Matzke-Straße 14 </v>
          </cell>
          <cell r="C177" t="str">
            <v>01127</v>
          </cell>
          <cell r="D177" t="str">
            <v>Dresden</v>
          </cell>
        </row>
        <row r="178">
          <cell r="A178" t="str">
            <v>Sporthalle Oberschule Weißig</v>
          </cell>
          <cell r="B178" t="str">
            <v xml:space="preserve">Gönnsdorfer Weg 1 </v>
          </cell>
          <cell r="C178" t="str">
            <v>01328</v>
          </cell>
          <cell r="D178" t="str">
            <v>Dresden</v>
          </cell>
        </row>
        <row r="179">
          <cell r="A179" t="str">
            <v>Sporthalle Oberschule Weixdorf</v>
          </cell>
          <cell r="B179" t="str">
            <v xml:space="preserve">Alte Dresdner Straße 22 </v>
          </cell>
          <cell r="C179" t="str">
            <v>01108</v>
          </cell>
          <cell r="D179" t="str">
            <v>Dresden</v>
          </cell>
        </row>
        <row r="180">
          <cell r="A180" t="str">
            <v>Sporthalle Oskar-Röder-Straße</v>
          </cell>
          <cell r="B180" t="str">
            <v>Oskar-Röder-Straße 4 a</v>
          </cell>
          <cell r="C180" t="str">
            <v>01237</v>
          </cell>
          <cell r="D180" t="str">
            <v>Dresden</v>
          </cell>
        </row>
        <row r="181">
          <cell r="A181" t="str">
            <v>Sporthalle Pestalozziplatz</v>
          </cell>
          <cell r="B181" t="str">
            <v xml:space="preserve">Pestalozziplatz 20 </v>
          </cell>
          <cell r="C181" t="str">
            <v>01127</v>
          </cell>
          <cell r="D181" t="str">
            <v>Dresden</v>
          </cell>
        </row>
        <row r="182">
          <cell r="A182" t="str">
            <v>Sporthalle Romain-Rolland-Gymnasium</v>
          </cell>
          <cell r="B182" t="str">
            <v xml:space="preserve">Weintraubenstraße 3 </v>
          </cell>
          <cell r="C182" t="str">
            <v>01099</v>
          </cell>
          <cell r="D182" t="str">
            <v>Dresden</v>
          </cell>
        </row>
        <row r="183">
          <cell r="A183" t="str">
            <v>Sporthalle Schule für Erziehungshilfe</v>
          </cell>
          <cell r="B183" t="str">
            <v xml:space="preserve">Karl-Laux-Straße 5 </v>
          </cell>
          <cell r="C183" t="str">
            <v>01219</v>
          </cell>
          <cell r="D183" t="str">
            <v>Dresden</v>
          </cell>
        </row>
        <row r="184">
          <cell r="A184" t="str">
            <v>Sporthalle Schule für Erziehungshilfe "Erich Kästner"</v>
          </cell>
          <cell r="B184" t="str">
            <v xml:space="preserve">Zinzendorfstraße 4 </v>
          </cell>
          <cell r="C184" t="str">
            <v>01069</v>
          </cell>
          <cell r="D184" t="str">
            <v>Dresden</v>
          </cell>
        </row>
        <row r="185">
          <cell r="A185" t="str">
            <v>Sporthalle Schule für geistig Behinderte "Astrid Lindgren"</v>
          </cell>
          <cell r="B185" t="str">
            <v xml:space="preserve">Lise-Meitner-Straße 22 </v>
          </cell>
          <cell r="C185" t="str">
            <v>01169</v>
          </cell>
          <cell r="D185" t="str">
            <v>Dresden</v>
          </cell>
        </row>
        <row r="186">
          <cell r="A186" t="str">
            <v>Sporthalle Schule zur Lernförderung "A.S.Makarenko"</v>
          </cell>
          <cell r="B186" t="str">
            <v xml:space="preserve">Leisniger Straße 76 </v>
          </cell>
          <cell r="C186" t="str">
            <v>01127</v>
          </cell>
          <cell r="D186" t="str">
            <v>Dresden</v>
          </cell>
        </row>
        <row r="187">
          <cell r="A187" t="str">
            <v>Sporthalle Schule zur Lernförderung "Albert Schweitzer"</v>
          </cell>
          <cell r="B187" t="str">
            <v xml:space="preserve">Georg-Palitzsch-Straße 40 </v>
          </cell>
          <cell r="C187" t="str">
            <v>01239</v>
          </cell>
          <cell r="D187" t="str">
            <v>Dresden</v>
          </cell>
        </row>
        <row r="188">
          <cell r="A188" t="str">
            <v>Sporthalle Schule zur Lernförderung "Am Landgraben"</v>
          </cell>
          <cell r="B188" t="str">
            <v xml:space="preserve">Pirnaer Landstraße 55 </v>
          </cell>
          <cell r="C188" t="str">
            <v>01237</v>
          </cell>
          <cell r="D188" t="str">
            <v>Dresden</v>
          </cell>
        </row>
        <row r="189">
          <cell r="A189" t="str">
            <v>Sporthalle Sportschulzentrum</v>
          </cell>
          <cell r="B189" t="str">
            <v>Messering 2 a</v>
          </cell>
          <cell r="C189" t="str">
            <v>01067</v>
          </cell>
          <cell r="D189" t="str">
            <v>Dresden</v>
          </cell>
        </row>
        <row r="190">
          <cell r="A190" t="str">
            <v>Sporthalle St. Benno-Gymnasium</v>
          </cell>
          <cell r="B190" t="str">
            <v xml:space="preserve">Pillnitzer Straße 39 </v>
          </cell>
          <cell r="C190" t="str">
            <v>01069</v>
          </cell>
          <cell r="D190" t="str">
            <v>Dresden</v>
          </cell>
        </row>
        <row r="191">
          <cell r="A191" t="str">
            <v>Sporthalle STO Erlweinstraße 6a</v>
          </cell>
          <cell r="B191" t="str">
            <v>Erlweinstraße 6 a</v>
          </cell>
          <cell r="C191" t="str">
            <v>01069</v>
          </cell>
          <cell r="D191" t="str">
            <v>Dresden</v>
          </cell>
        </row>
        <row r="192">
          <cell r="A192" t="str">
            <v>Sporthalle Terrassenufer (ehem. 18. GS)</v>
          </cell>
          <cell r="B192" t="str">
            <v xml:space="preserve">Terrassenufer 15 </v>
          </cell>
          <cell r="C192" t="str">
            <v>01069</v>
          </cell>
          <cell r="D192" t="str">
            <v>Dresden</v>
          </cell>
        </row>
        <row r="193">
          <cell r="A193" t="str">
            <v>Sporthalle Teutoburgstraße (ehem. 20.GS)</v>
          </cell>
          <cell r="B193" t="str">
            <v xml:space="preserve">Teutoburgstraße 15 </v>
          </cell>
          <cell r="C193" t="str">
            <v>01309</v>
          </cell>
          <cell r="D193" t="str">
            <v>Dresden</v>
          </cell>
        </row>
        <row r="194">
          <cell r="A194" t="str">
            <v>Sporthalle Thäterstraße (ehem. 42.GS)</v>
          </cell>
          <cell r="B194" t="str">
            <v xml:space="preserve">Mengsstraße 19 </v>
          </cell>
          <cell r="C194" t="str">
            <v>01139</v>
          </cell>
          <cell r="D194" t="str">
            <v>Dresden</v>
          </cell>
        </row>
        <row r="195">
          <cell r="A195" t="str">
            <v>Sporthalle Universitätsklinikum, Haus 25</v>
          </cell>
          <cell r="B195" t="str">
            <v xml:space="preserve">Fetscherstraße 74 </v>
          </cell>
          <cell r="C195" t="str">
            <v>01307</v>
          </cell>
          <cell r="D195" t="str">
            <v>Dresden</v>
          </cell>
        </row>
        <row r="196">
          <cell r="A196" t="str">
            <v>Sporthalle Universitätsschule</v>
          </cell>
          <cell r="B196" t="str">
            <v>Cämmerswalder Str. 41</v>
          </cell>
          <cell r="C196" t="str">
            <v>01189</v>
          </cell>
          <cell r="D196" t="str">
            <v>Dresden</v>
          </cell>
        </row>
        <row r="197">
          <cell r="A197" t="str">
            <v>Sporthalle Vitzthum-Gymnasium</v>
          </cell>
          <cell r="B197" t="str">
            <v xml:space="preserve">Paradiesstraße 35 </v>
          </cell>
          <cell r="C197" t="str">
            <v>01217</v>
          </cell>
          <cell r="D197" t="str">
            <v>Dresden</v>
          </cell>
        </row>
        <row r="198">
          <cell r="A198" t="str">
            <v>Sporthalle Walddorfschule</v>
          </cell>
          <cell r="B198" t="str">
            <v>Marienallee 5</v>
          </cell>
          <cell r="C198" t="str">
            <v>01099</v>
          </cell>
          <cell r="D198" t="str">
            <v>Dresden</v>
          </cell>
        </row>
        <row r="199">
          <cell r="A199" t="str">
            <v>Sporthalle Weberplatz</v>
          </cell>
          <cell r="B199" t="str">
            <v xml:space="preserve">Weberplatz 5 </v>
          </cell>
          <cell r="C199" t="str">
            <v>01217</v>
          </cell>
          <cell r="D199" t="str">
            <v>Dresden</v>
          </cell>
        </row>
        <row r="200">
          <cell r="A200" t="str">
            <v>Sportkomplex Jägerpark</v>
          </cell>
          <cell r="B200" t="str">
            <v xml:space="preserve">Jägerpark 12 </v>
          </cell>
          <cell r="C200" t="str">
            <v>01099</v>
          </cell>
          <cell r="D200" t="str">
            <v>Dresden</v>
          </cell>
        </row>
        <row r="201">
          <cell r="A201" t="str">
            <v>Sportpark Ostra</v>
          </cell>
          <cell r="B201" t="str">
            <v xml:space="preserve">Magdeburger Straße 10 </v>
          </cell>
          <cell r="C201" t="str">
            <v>01067</v>
          </cell>
          <cell r="D201" t="str">
            <v>Dresden</v>
          </cell>
        </row>
        <row r="202">
          <cell r="A202" t="str">
            <v>Sportplatz  129. Grundschule</v>
          </cell>
          <cell r="B202" t="str">
            <v xml:space="preserve">Otto-Dix-Ring 57 </v>
          </cell>
          <cell r="C202" t="str">
            <v>01219</v>
          </cell>
          <cell r="D202" t="str">
            <v>Dresden</v>
          </cell>
        </row>
        <row r="203">
          <cell r="A203" t="str">
            <v>Sportplatz "Am Dölzschgaben"</v>
          </cell>
          <cell r="B203" t="str">
            <v xml:space="preserve">Am Dölzschgraben 7 </v>
          </cell>
          <cell r="C203" t="str">
            <v>01187</v>
          </cell>
          <cell r="D203" t="str">
            <v>Dresden</v>
          </cell>
        </row>
        <row r="204">
          <cell r="A204" t="str">
            <v>Sportplatz "Am Leutewitzer Park"</v>
          </cell>
          <cell r="B204" t="str">
            <v>Steinbacher Straße 56 a</v>
          </cell>
          <cell r="C204" t="str">
            <v>01157</v>
          </cell>
          <cell r="D204" t="str">
            <v>Dresden</v>
          </cell>
        </row>
        <row r="205">
          <cell r="A205" t="str">
            <v>Sportplatz 101. Oberschule</v>
          </cell>
          <cell r="B205" t="str">
            <v xml:space="preserve">Pfotenhauerstraße 42 </v>
          </cell>
          <cell r="C205" t="str">
            <v>01307</v>
          </cell>
          <cell r="D205" t="str">
            <v>Dresden</v>
          </cell>
        </row>
        <row r="206">
          <cell r="A206" t="str">
            <v>Sportplatz 107. Oberschule</v>
          </cell>
          <cell r="B206" t="str">
            <v xml:space="preserve">Hepkestraße 28 </v>
          </cell>
          <cell r="C206" t="str">
            <v>01309</v>
          </cell>
          <cell r="D206" t="str">
            <v>Dresden</v>
          </cell>
        </row>
        <row r="207">
          <cell r="A207" t="str">
            <v>Sportplatz 113. Grundschule</v>
          </cell>
          <cell r="B207" t="str">
            <v xml:space="preserve">Georg-Nerlich-Straße 1 </v>
          </cell>
          <cell r="C207" t="str">
            <v>01307</v>
          </cell>
          <cell r="D207" t="str">
            <v>Dresden</v>
          </cell>
        </row>
        <row r="208">
          <cell r="A208" t="str">
            <v>Sportplatz 120. Grundschule</v>
          </cell>
          <cell r="B208" t="str">
            <v xml:space="preserve">Trattendorfer Straße 1 </v>
          </cell>
          <cell r="C208" t="str">
            <v>01239</v>
          </cell>
          <cell r="D208" t="str">
            <v>Dresden</v>
          </cell>
        </row>
        <row r="209">
          <cell r="A209" t="str">
            <v>Sportplatz 121. Oberschule</v>
          </cell>
          <cell r="B209" t="str">
            <v xml:space="preserve">Gamigstraße 28 </v>
          </cell>
          <cell r="C209" t="str">
            <v>01239</v>
          </cell>
          <cell r="D209" t="str">
            <v>Dresden</v>
          </cell>
        </row>
        <row r="210">
          <cell r="A210" t="str">
            <v>Sportplatz 135. Grundschule</v>
          </cell>
          <cell r="B210" t="str">
            <v xml:space="preserve">Amalie-Dietrich-Platz 10 </v>
          </cell>
          <cell r="C210" t="str">
            <v>01169</v>
          </cell>
          <cell r="D210" t="str">
            <v>Dresden</v>
          </cell>
        </row>
        <row r="211">
          <cell r="A211" t="str">
            <v>Sportplatz 15. Grundschule</v>
          </cell>
          <cell r="B211" t="str">
            <v xml:space="preserve">Seifhennersdorfer Straße 10 </v>
          </cell>
          <cell r="C211" t="str">
            <v>01099</v>
          </cell>
          <cell r="D211" t="str">
            <v>Dresden</v>
          </cell>
        </row>
        <row r="212">
          <cell r="A212" t="str">
            <v>Sportplatz 19. Grundschule</v>
          </cell>
          <cell r="B212" t="str">
            <v xml:space="preserve">Am Jägerpark 5 </v>
          </cell>
          <cell r="C212" t="str">
            <v>01099</v>
          </cell>
          <cell r="D212" t="str">
            <v>Dresden</v>
          </cell>
        </row>
        <row r="213">
          <cell r="A213" t="str">
            <v>Sportplatz 30. Grundschule</v>
          </cell>
          <cell r="B213" t="str">
            <v xml:space="preserve">Hechtstraße 55 </v>
          </cell>
          <cell r="C213" t="str">
            <v>01097</v>
          </cell>
          <cell r="D213" t="str">
            <v>Dresden</v>
          </cell>
        </row>
        <row r="214">
          <cell r="A214" t="str">
            <v>Sportplatz 46. Oberschule</v>
          </cell>
          <cell r="B214" t="str">
            <v xml:space="preserve">Leubnitzer Straße 14 </v>
          </cell>
          <cell r="C214" t="str">
            <v>01069</v>
          </cell>
          <cell r="D214" t="str">
            <v>Dresden</v>
          </cell>
        </row>
        <row r="215">
          <cell r="A215" t="str">
            <v>Sportplatz 62. Oberschule</v>
          </cell>
          <cell r="B215" t="str">
            <v xml:space="preserve">Fidelio-F.-Finke-Straße 15 </v>
          </cell>
          <cell r="C215" t="str">
            <v>01326</v>
          </cell>
          <cell r="D215" t="str">
            <v>Dresden</v>
          </cell>
        </row>
        <row r="216">
          <cell r="A216" t="str">
            <v>Sportplatz 63. Grundschule</v>
          </cell>
          <cell r="B216" t="str">
            <v xml:space="preserve">Wägnerstraße 24 </v>
          </cell>
          <cell r="C216" t="str">
            <v>01309</v>
          </cell>
          <cell r="D216" t="str">
            <v>Dresden</v>
          </cell>
        </row>
        <row r="217">
          <cell r="A217" t="str">
            <v>Sportplatz 66. Oberschule</v>
          </cell>
          <cell r="B217" t="str">
            <v xml:space="preserve">Dieselstraße 55 </v>
          </cell>
          <cell r="C217" t="str">
            <v>01257</v>
          </cell>
          <cell r="D217" t="str">
            <v>Dresden</v>
          </cell>
        </row>
        <row r="218">
          <cell r="A218" t="str">
            <v>Sportplatz 77. Grundschule</v>
          </cell>
          <cell r="B218" t="str">
            <v xml:space="preserve">Am Urnenfeld 27 </v>
          </cell>
          <cell r="C218" t="str">
            <v>01157</v>
          </cell>
          <cell r="D218" t="str">
            <v>Dresden</v>
          </cell>
        </row>
        <row r="219">
          <cell r="A219" t="str">
            <v>Sportplatz 81. Grundschule</v>
          </cell>
          <cell r="B219" t="str">
            <v xml:space="preserve">Robert-Weber-Straße 5 </v>
          </cell>
          <cell r="C219" t="str">
            <v>01187</v>
          </cell>
          <cell r="D219" t="str">
            <v>Dresden</v>
          </cell>
        </row>
        <row r="220">
          <cell r="A220" t="str">
            <v>Sportplatz 9. Oberschule</v>
          </cell>
          <cell r="B220" t="str">
            <v xml:space="preserve">Lommatzscher Straße 121 </v>
          </cell>
          <cell r="C220" t="str">
            <v>01139</v>
          </cell>
          <cell r="D220" t="str">
            <v>Dresden</v>
          </cell>
        </row>
        <row r="221">
          <cell r="A221" t="str">
            <v>Sportplatz Aachener Straße</v>
          </cell>
          <cell r="B221" t="str">
            <v>Aachener Straße 19 a</v>
          </cell>
          <cell r="C221" t="str">
            <v>01129</v>
          </cell>
          <cell r="D221" t="str">
            <v>Dresden</v>
          </cell>
        </row>
        <row r="222">
          <cell r="A222" t="str">
            <v>Sportplatz am Gemeindezentrum Gompitz</v>
          </cell>
          <cell r="B222" t="str">
            <v>Altnossener Straße 46 a</v>
          </cell>
          <cell r="C222" t="str">
            <v>01156</v>
          </cell>
          <cell r="D222" t="str">
            <v>Dresden</v>
          </cell>
        </row>
        <row r="223">
          <cell r="A223" t="str">
            <v>Sportplatz Bärensteiner Straße</v>
          </cell>
          <cell r="B223" t="str">
            <v xml:space="preserve">Bärensteiner Straße 33 </v>
          </cell>
          <cell r="C223" t="str">
            <v>01277</v>
          </cell>
          <cell r="D223" t="str">
            <v>Dresden</v>
          </cell>
        </row>
        <row r="224">
          <cell r="A224" t="str">
            <v>Sportplatz Bärnsdorfer Straße</v>
          </cell>
          <cell r="B224" t="str">
            <v xml:space="preserve">Bärnsdorfer Straße 2 </v>
          </cell>
          <cell r="C224" t="str">
            <v>01097</v>
          </cell>
          <cell r="D224" t="str">
            <v>Dresden</v>
          </cell>
        </row>
        <row r="225">
          <cell r="A225" t="str">
            <v>Sportplatz Bertolt-Brecht-Gymnasium</v>
          </cell>
          <cell r="B225" t="str">
            <v>Thomaestraße</v>
          </cell>
          <cell r="C225" t="str">
            <v>01307</v>
          </cell>
          <cell r="D225" t="str">
            <v>Dresden</v>
          </cell>
        </row>
        <row r="226">
          <cell r="A226" t="str">
            <v>Sportplatz BIP Kreativitätsschule</v>
          </cell>
          <cell r="B226" t="str">
            <v xml:space="preserve">Tiergartenstraße 18 </v>
          </cell>
          <cell r="C226" t="str">
            <v>01219</v>
          </cell>
          <cell r="D226" t="str">
            <v>Dresden</v>
          </cell>
        </row>
        <row r="227">
          <cell r="A227" t="str">
            <v>Sportplatz Boxberger Straße</v>
          </cell>
          <cell r="B227" t="str">
            <v xml:space="preserve">Boxberger Straße 1 </v>
          </cell>
          <cell r="C227" t="str">
            <v>01239</v>
          </cell>
          <cell r="D227" t="str">
            <v>Dresden</v>
          </cell>
        </row>
        <row r="228">
          <cell r="A228" t="str">
            <v>Sportplatz BSZ Gesundheit und Sozialwesen</v>
          </cell>
          <cell r="B228" t="str">
            <v xml:space="preserve">Döbelner Straße 8 </v>
          </cell>
          <cell r="C228" t="str">
            <v>01129</v>
          </cell>
          <cell r="D228" t="str">
            <v>Dresden</v>
          </cell>
        </row>
        <row r="229">
          <cell r="A229" t="str">
            <v xml:space="preserve">Sportplatz Christliche Schule Dresden </v>
          </cell>
          <cell r="B229" t="str">
            <v xml:space="preserve">Rathener Straße 78 </v>
          </cell>
          <cell r="C229" t="str">
            <v>01259</v>
          </cell>
          <cell r="D229" t="str">
            <v>Dresden</v>
          </cell>
        </row>
        <row r="230">
          <cell r="A230" t="str">
            <v>Sportplatz Cossebaude</v>
          </cell>
          <cell r="B230" t="str">
            <v xml:space="preserve">Gohliser Weg 16 </v>
          </cell>
          <cell r="C230" t="str">
            <v>01156</v>
          </cell>
          <cell r="D230" t="str">
            <v>Dresden</v>
          </cell>
        </row>
        <row r="231">
          <cell r="A231" t="str">
            <v>Sportplatz Dobritz</v>
          </cell>
          <cell r="B231" t="str">
            <v xml:space="preserve">Breitscheidstraße 86 </v>
          </cell>
          <cell r="C231" t="str">
            <v>01237</v>
          </cell>
          <cell r="D231" t="str">
            <v>Dresden</v>
          </cell>
        </row>
        <row r="232">
          <cell r="A232" t="str">
            <v>Sportplatz Dohnaer Straße</v>
          </cell>
          <cell r="B232" t="str">
            <v xml:space="preserve">Dohnaer Straße 154 </v>
          </cell>
          <cell r="C232" t="str">
            <v>01239</v>
          </cell>
          <cell r="D232" t="str">
            <v>Dresden</v>
          </cell>
        </row>
        <row r="233">
          <cell r="A233" t="str">
            <v>Sportplatz Eibenstocker Straße</v>
          </cell>
          <cell r="B233" t="str">
            <v xml:space="preserve">Eibenstocker Straße 1 </v>
          </cell>
          <cell r="C233" t="str">
            <v>01309</v>
          </cell>
          <cell r="D233" t="str">
            <v>Dresden</v>
          </cell>
        </row>
        <row r="234">
          <cell r="A234" t="str">
            <v>Sportplatz Eisenberger Straße</v>
          </cell>
          <cell r="B234" t="str">
            <v>Eisenberger Straße 1 a</v>
          </cell>
          <cell r="C234" t="str">
            <v>01127</v>
          </cell>
          <cell r="D234" t="str">
            <v>Dresden</v>
          </cell>
        </row>
        <row r="235">
          <cell r="A235" t="str">
            <v>Sportplatz Grundschule Langebrück</v>
          </cell>
          <cell r="B235" t="str">
            <v xml:space="preserve">Friedrich-Wolf-Straße 7 </v>
          </cell>
          <cell r="C235" t="str">
            <v>01465</v>
          </cell>
          <cell r="D235" t="str">
            <v>Dresden</v>
          </cell>
        </row>
        <row r="236">
          <cell r="A236" t="str">
            <v>Sportplatz Gymnasium Plauen</v>
          </cell>
          <cell r="B236" t="str">
            <v xml:space="preserve">Kantstraße 2 </v>
          </cell>
          <cell r="C236" t="str">
            <v>01187</v>
          </cell>
          <cell r="D236" t="str">
            <v>Dresden</v>
          </cell>
        </row>
        <row r="237">
          <cell r="A237" t="str">
            <v>Sportplatz Hebbelstraße</v>
          </cell>
          <cell r="B237" t="str">
            <v xml:space="preserve">Hebbelstraße 23 </v>
          </cell>
          <cell r="C237" t="str">
            <v>01157</v>
          </cell>
          <cell r="D237" t="str">
            <v>Dresden</v>
          </cell>
        </row>
        <row r="238">
          <cell r="A238" t="str">
            <v>Sportplatz Karl-Liebknecht-Straße</v>
          </cell>
          <cell r="B238" t="str">
            <v xml:space="preserve">Karl-Liebknecht-Straße 53 </v>
          </cell>
          <cell r="C238" t="str">
            <v>01109</v>
          </cell>
          <cell r="D238" t="str">
            <v>Dresden</v>
          </cell>
        </row>
        <row r="239">
          <cell r="A239" t="str">
            <v>Sportplatz Karlsruher Straße</v>
          </cell>
          <cell r="B239" t="str">
            <v>Karlsruher Str. 77</v>
          </cell>
          <cell r="C239" t="str">
            <v>01189</v>
          </cell>
          <cell r="D239" t="str">
            <v>Dresden</v>
          </cell>
        </row>
        <row r="240">
          <cell r="A240" t="str">
            <v>Sportplatz Käthe-Kollwitz-Ufer</v>
          </cell>
          <cell r="B240" t="str">
            <v>Käthe-Kollwitz-Ufer 19 b</v>
          </cell>
          <cell r="C240" t="str">
            <v>01307</v>
          </cell>
          <cell r="D240" t="str">
            <v>Dresden</v>
          </cell>
        </row>
        <row r="241">
          <cell r="A241" t="str">
            <v>Sportplatz Klotzscher Hauptstraße</v>
          </cell>
          <cell r="B241" t="str">
            <v>Klotzscher Hauptstraße 29 f</v>
          </cell>
          <cell r="C241" t="str">
            <v>01109</v>
          </cell>
          <cell r="D241" t="str">
            <v>Dresden</v>
          </cell>
        </row>
        <row r="242">
          <cell r="A242" t="str">
            <v>Sportplatz Liebstädter Straße</v>
          </cell>
          <cell r="B242" t="str">
            <v xml:space="preserve">Liebstädter Straße 15 </v>
          </cell>
          <cell r="C242" t="str">
            <v>01277</v>
          </cell>
          <cell r="D242" t="str">
            <v>Dresden</v>
          </cell>
        </row>
        <row r="243">
          <cell r="A243" t="str">
            <v>Sportplatz Lockwitzgrund</v>
          </cell>
          <cell r="B243" t="str">
            <v xml:space="preserve">Lockwitzgrund 20 </v>
          </cell>
          <cell r="C243" t="str">
            <v>01257</v>
          </cell>
          <cell r="D243" t="str">
            <v>Dresden</v>
          </cell>
        </row>
        <row r="244">
          <cell r="A244" t="str">
            <v>Sportplatz Loschwitz</v>
          </cell>
          <cell r="B244" t="str">
            <v xml:space="preserve">Friedrich-Wieck-Straße 32 </v>
          </cell>
          <cell r="C244" t="str">
            <v>01326</v>
          </cell>
          <cell r="D244" t="str">
            <v>Dresden</v>
          </cell>
        </row>
        <row r="245">
          <cell r="A245" t="str">
            <v>Sportplatz Ludwig-Kossuth-Straße</v>
          </cell>
          <cell r="B245" t="str">
            <v>Ludwig-Kossuth-Straße 34 a</v>
          </cell>
          <cell r="C245" t="str">
            <v>01109</v>
          </cell>
          <cell r="D245" t="str">
            <v>Dresden</v>
          </cell>
        </row>
        <row r="246">
          <cell r="A246" t="str">
            <v>Sportplatz Malterstraße</v>
          </cell>
          <cell r="B246" t="str">
            <v xml:space="preserve">Malterstraße 18 </v>
          </cell>
          <cell r="C246" t="str">
            <v>01159</v>
          </cell>
          <cell r="D246" t="str">
            <v>Dresden</v>
          </cell>
        </row>
        <row r="247">
          <cell r="A247" t="str">
            <v>Sportplatz Meschwitzstraße</v>
          </cell>
          <cell r="B247" t="str">
            <v xml:space="preserve">Meschwitzstraße 10 </v>
          </cell>
          <cell r="C247" t="str">
            <v>01099</v>
          </cell>
          <cell r="D247" t="str">
            <v>Dresden</v>
          </cell>
        </row>
        <row r="248">
          <cell r="A248" t="str">
            <v>Sportplatz Nachtflügelweg</v>
          </cell>
          <cell r="B248" t="str">
            <v xml:space="preserve">Nachtflügelweg 36 </v>
          </cell>
          <cell r="C248" t="str">
            <v>01324</v>
          </cell>
          <cell r="D248" t="str">
            <v>Dresden</v>
          </cell>
        </row>
        <row r="249">
          <cell r="A249" t="str">
            <v>Sportplatz Narzissenweg</v>
          </cell>
          <cell r="B249" t="str">
            <v xml:space="preserve">Narzissenweg 9 </v>
          </cell>
          <cell r="C249" t="str">
            <v>01259</v>
          </cell>
          <cell r="D249" t="str">
            <v>Dresden</v>
          </cell>
        </row>
        <row r="250">
          <cell r="A250" t="str">
            <v>Sportplatz Neuländer Straße</v>
          </cell>
          <cell r="B250" t="str">
            <v xml:space="preserve">Neuländer Straße 60 </v>
          </cell>
          <cell r="C250" t="str">
            <v>01129</v>
          </cell>
          <cell r="D250" t="str">
            <v>Dresden</v>
          </cell>
        </row>
        <row r="251">
          <cell r="A251" t="str">
            <v>Sportplatz Nickern Wittgensdorfer Straße</v>
          </cell>
          <cell r="B251" t="str">
            <v xml:space="preserve">Wittgensdorfer Straße 30 </v>
          </cell>
          <cell r="C251" t="str">
            <v>01257</v>
          </cell>
          <cell r="D251" t="str">
            <v>Dresden</v>
          </cell>
        </row>
        <row r="252">
          <cell r="A252" t="str">
            <v>Sportplatz Oberpoyritz</v>
          </cell>
          <cell r="B252" t="str">
            <v xml:space="preserve">An der Schmiede 10 </v>
          </cell>
          <cell r="C252" t="str">
            <v>01326</v>
          </cell>
          <cell r="D252" t="str">
            <v>Dresden</v>
          </cell>
        </row>
        <row r="253">
          <cell r="A253" t="str">
            <v>Sportplatz Oskar-Röder-Straße</v>
          </cell>
          <cell r="B253" t="str">
            <v>Oskar-Röder-Straße 4 a</v>
          </cell>
          <cell r="C253" t="str">
            <v>01237</v>
          </cell>
          <cell r="D253" t="str">
            <v>Dresden</v>
          </cell>
        </row>
        <row r="254">
          <cell r="A254" t="str">
            <v>Sportplatz Pestalozzi-Gymnasium</v>
          </cell>
          <cell r="B254" t="str">
            <v xml:space="preserve">Pestalozziplatz 22 </v>
          </cell>
          <cell r="C254" t="str">
            <v>01127</v>
          </cell>
          <cell r="D254" t="str">
            <v>Dresden</v>
          </cell>
        </row>
        <row r="255">
          <cell r="A255" t="str">
            <v>Sportplatz Pfotenhauerstraße</v>
          </cell>
          <cell r="B255" t="str">
            <v xml:space="preserve">Pfotenhauerstraße 79 </v>
          </cell>
          <cell r="C255" t="str">
            <v>01307</v>
          </cell>
          <cell r="D255" t="str">
            <v>Dresden</v>
          </cell>
        </row>
        <row r="256">
          <cell r="A256" t="str">
            <v>Sportplatz Pillnitzer Landstraße 94</v>
          </cell>
          <cell r="B256" t="str">
            <v xml:space="preserve">Pillnitzer Landstraße 94 </v>
          </cell>
          <cell r="C256" t="str">
            <v>01326</v>
          </cell>
          <cell r="D256" t="str">
            <v>Dresden</v>
          </cell>
        </row>
        <row r="257">
          <cell r="A257" t="str">
            <v>Sportplatz Pirnaer Landstraße 121 b</v>
          </cell>
          <cell r="B257" t="str">
            <v>Pirnaer Landstraße 121 b</v>
          </cell>
          <cell r="C257" t="str">
            <v>01257</v>
          </cell>
          <cell r="D257" t="str">
            <v>Dresden</v>
          </cell>
        </row>
        <row r="258">
          <cell r="A258" t="str">
            <v>Sportplatz Pirnaer Landstraße 267</v>
          </cell>
          <cell r="B258" t="str">
            <v xml:space="preserve">Pirnaer Landstraße 267 </v>
          </cell>
          <cell r="C258" t="str">
            <v>01259</v>
          </cell>
          <cell r="D258" t="str">
            <v>Dresden</v>
          </cell>
        </row>
        <row r="259">
          <cell r="A259" t="str">
            <v>Sportplatz Saalhausener Straße</v>
          </cell>
          <cell r="B259" t="str">
            <v xml:space="preserve">Williamstraße 12 </v>
          </cell>
          <cell r="C259" t="str">
            <v>01159</v>
          </cell>
          <cell r="D259" t="str">
            <v>Dresden</v>
          </cell>
        </row>
        <row r="260">
          <cell r="A260" t="str">
            <v>Sportplatz Salzburger Straße</v>
          </cell>
          <cell r="B260" t="str">
            <v xml:space="preserve">Salzburger Straße 141 </v>
          </cell>
          <cell r="C260" t="str">
            <v>01237</v>
          </cell>
          <cell r="D260" t="str">
            <v>Dresden</v>
          </cell>
        </row>
        <row r="261">
          <cell r="A261" t="str">
            <v>Sportplatz Schule für Erziehungshilfe "Erich Kästner"</v>
          </cell>
          <cell r="B261" t="str">
            <v xml:space="preserve">Zinzendorfstraße 4 </v>
          </cell>
          <cell r="C261" t="str">
            <v>01069</v>
          </cell>
          <cell r="D261" t="str">
            <v>Dresden</v>
          </cell>
        </row>
        <row r="262">
          <cell r="A262" t="str">
            <v>Sportplatz Steirische Straße</v>
          </cell>
          <cell r="B262" t="str">
            <v xml:space="preserve">Steirische Straße 1 </v>
          </cell>
          <cell r="C262" t="str">
            <v>01279</v>
          </cell>
          <cell r="D262" t="str">
            <v>Dresden</v>
          </cell>
        </row>
        <row r="263">
          <cell r="A263" t="str">
            <v>Sportplatz Stuttgarter Straße</v>
          </cell>
          <cell r="B263" t="str">
            <v xml:space="preserve">Stuttgarter Straße 41 </v>
          </cell>
          <cell r="C263" t="str">
            <v>01189</v>
          </cell>
          <cell r="D263" t="str">
            <v>Dresden</v>
          </cell>
        </row>
        <row r="264">
          <cell r="A264" t="str">
            <v>Sportplatz Tolkewitzer Straße</v>
          </cell>
          <cell r="B264" t="str">
            <v xml:space="preserve">Tolkewitzer Straße 61 </v>
          </cell>
          <cell r="C264" t="str">
            <v>01277</v>
          </cell>
          <cell r="D264" t="str">
            <v>Dresden</v>
          </cell>
        </row>
        <row r="265">
          <cell r="A265" t="str">
            <v>Sportplatz Weixdorf</v>
          </cell>
          <cell r="B265" t="str">
            <v xml:space="preserve">Zum Sportplatz 4 </v>
          </cell>
          <cell r="C265" t="str">
            <v>01108</v>
          </cell>
          <cell r="D265" t="str">
            <v>Dresden</v>
          </cell>
        </row>
        <row r="266">
          <cell r="A266" t="str">
            <v>Sportplatz Wurzener Straße</v>
          </cell>
          <cell r="B266" t="str">
            <v xml:space="preserve">Wurzener Straße 20 </v>
          </cell>
          <cell r="C266" t="str">
            <v>01127</v>
          </cell>
          <cell r="D266" t="str">
            <v>Dresden</v>
          </cell>
        </row>
        <row r="267">
          <cell r="A267" t="str">
            <v>Sportplatz Zum Windkanal</v>
          </cell>
          <cell r="B267" t="str">
            <v xml:space="preserve">Zum Windkanal 14 </v>
          </cell>
          <cell r="C267" t="str">
            <v>01109</v>
          </cell>
          <cell r="D267" t="str">
            <v>Dresden</v>
          </cell>
        </row>
        <row r="268">
          <cell r="A268" t="str">
            <v>Sportraum BSZ Gastgewerbe</v>
          </cell>
          <cell r="B268" t="str">
            <v xml:space="preserve">Ehrlichstraße 1 </v>
          </cell>
          <cell r="C268" t="str">
            <v>01067</v>
          </cell>
          <cell r="D268" t="str">
            <v>Dresden</v>
          </cell>
        </row>
        <row r="269">
          <cell r="A269" t="str">
            <v>Sportzentrum Blasewitz</v>
          </cell>
          <cell r="B269" t="str">
            <v xml:space="preserve">Oehmestraße 1 </v>
          </cell>
          <cell r="C269" t="str">
            <v>01277</v>
          </cell>
          <cell r="D269" t="str">
            <v>Dresden</v>
          </cell>
        </row>
        <row r="270">
          <cell r="A270" t="str">
            <v>SPORTZENTRUM Hochland e.V.</v>
          </cell>
          <cell r="B270" t="str">
            <v>Bautzner Landstraße 291</v>
          </cell>
          <cell r="C270" t="str">
            <v>01328</v>
          </cell>
          <cell r="D270" t="str">
            <v>Dresden</v>
          </cell>
        </row>
        <row r="271">
          <cell r="A271" t="str">
            <v>Sprunghalle Freiberger Platz</v>
          </cell>
          <cell r="B271" t="str">
            <v>Freiberger Platz 1 a</v>
          </cell>
          <cell r="C271" t="str">
            <v>01067</v>
          </cell>
          <cell r="D271" t="str">
            <v>Dresden</v>
          </cell>
        </row>
        <row r="272">
          <cell r="A272" t="str">
            <v>Stadion Bodenbacher Straße</v>
          </cell>
          <cell r="B272" t="str">
            <v xml:space="preserve">Bodenbacher Straße 152 </v>
          </cell>
          <cell r="C272" t="str">
            <v>01277</v>
          </cell>
          <cell r="D272" t="str">
            <v>Dresden</v>
          </cell>
        </row>
        <row r="273">
          <cell r="A273" t="str">
            <v>Tennisanlage Waldpark</v>
          </cell>
          <cell r="B273" t="str">
            <v xml:space="preserve">Vogesenweg 10 </v>
          </cell>
          <cell r="C273" t="str">
            <v>01309</v>
          </cell>
          <cell r="D273" t="str">
            <v>Dresden</v>
          </cell>
        </row>
        <row r="274">
          <cell r="A274" t="str">
            <v>Tennisgelände Andreas-Schubert-Straße</v>
          </cell>
          <cell r="B274" t="str">
            <v>Andreas-Schubert-Straße 51</v>
          </cell>
          <cell r="C274" t="str">
            <v>01069</v>
          </cell>
          <cell r="D274" t="str">
            <v>Dresden</v>
          </cell>
        </row>
        <row r="275">
          <cell r="A275" t="str">
            <v>Traditionelles Taekwon-DO Studio</v>
          </cell>
          <cell r="B275" t="str">
            <v>Reisewitzer Straße 29</v>
          </cell>
          <cell r="C275" t="str">
            <v>01159</v>
          </cell>
          <cell r="D275" t="str">
            <v>Dresden</v>
          </cell>
        </row>
        <row r="276">
          <cell r="A276" t="str">
            <v>XXL Dresden</v>
          </cell>
          <cell r="B276" t="str">
            <v xml:space="preserve">Breitscheidstraße 40 </v>
          </cell>
          <cell r="C276" t="str">
            <v>01237</v>
          </cell>
          <cell r="D276" t="str">
            <v>Dresden</v>
          </cell>
        </row>
      </sheetData>
    </sheetDataSet>
  </externalBook>
</externalLink>
</file>

<file path=xl/externalLinks/externalLink1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Abfrage Vereine"/>
      <sheetName val="Beispiel"/>
      <sheetName val="Sportstätten"/>
    </sheetNames>
    <sheetDataSet>
      <sheetData sheetId="0"/>
      <sheetData sheetId="1"/>
      <sheetData sheetId="2">
        <row r="93">
          <cell r="A93" t="str">
            <v>Sporthalle 68. Grundschule</v>
          </cell>
          <cell r="B93" t="str">
            <v xml:space="preserve">Heiligenbornstraße 15 </v>
          </cell>
          <cell r="C93" t="str">
            <v>01219</v>
          </cell>
          <cell r="D93" t="str">
            <v>Dresden</v>
          </cell>
        </row>
        <row r="94">
          <cell r="A94" t="str">
            <v>Sporthalle 70. Grundschule</v>
          </cell>
          <cell r="B94" t="str">
            <v xml:space="preserve">Südhöhe 36 </v>
          </cell>
          <cell r="C94" t="str">
            <v>01217</v>
          </cell>
          <cell r="D94" t="str">
            <v>Dresden</v>
          </cell>
        </row>
        <row r="95">
          <cell r="A95" t="str">
            <v>Sporthalle 71. Grundschule</v>
          </cell>
          <cell r="B95" t="str">
            <v xml:space="preserve">Franzweg 4 </v>
          </cell>
          <cell r="C95" t="str">
            <v>01217</v>
          </cell>
          <cell r="D95" t="str">
            <v>Dresden</v>
          </cell>
        </row>
        <row r="96">
          <cell r="A96" t="str">
            <v>Sporthalle 74. Grundschule Gompitz</v>
          </cell>
          <cell r="B96" t="str">
            <v xml:space="preserve">Ockerwitzer Allee 128 </v>
          </cell>
          <cell r="C96" t="str">
            <v>01156</v>
          </cell>
          <cell r="D96" t="str">
            <v>Dresden</v>
          </cell>
        </row>
        <row r="97">
          <cell r="A97" t="str">
            <v>Sporthalle 75. Grundschule</v>
          </cell>
          <cell r="B97" t="str">
            <v xml:space="preserve">Warthaer Straße 60 </v>
          </cell>
          <cell r="C97" t="str">
            <v>01157</v>
          </cell>
          <cell r="D97" t="str">
            <v>Dresden</v>
          </cell>
        </row>
        <row r="98">
          <cell r="A98" t="str">
            <v>Sporthalle 76. Grundschule</v>
          </cell>
          <cell r="B98" t="str">
            <v>Am Lehmberg 28 a</v>
          </cell>
          <cell r="C98" t="str">
            <v>01157</v>
          </cell>
          <cell r="D98" t="str">
            <v>Dresden</v>
          </cell>
        </row>
        <row r="99">
          <cell r="A99" t="str">
            <v>Sporthalle 76. Oberschule</v>
          </cell>
          <cell r="B99" t="str">
            <v xml:space="preserve">Merbitzer Straße 9 </v>
          </cell>
          <cell r="C99" t="str">
            <v>01157</v>
          </cell>
          <cell r="D99" t="str">
            <v>Dresden</v>
          </cell>
        </row>
        <row r="100">
          <cell r="A100" t="str">
            <v>Sporthalle 77. Grundschule</v>
          </cell>
          <cell r="B100" t="str">
            <v xml:space="preserve">Am Urnenfeld 27 </v>
          </cell>
          <cell r="C100" t="str">
            <v>01157</v>
          </cell>
          <cell r="D100" t="str">
            <v>Dresden</v>
          </cell>
        </row>
        <row r="101">
          <cell r="A101" t="str">
            <v>Sporthalle 8. Grundschule</v>
          </cell>
          <cell r="B101" t="str">
            <v xml:space="preserve">Konkordienstraße 12 </v>
          </cell>
          <cell r="C101" t="str">
            <v>01127</v>
          </cell>
          <cell r="D101" t="str">
            <v>Dresden</v>
          </cell>
        </row>
        <row r="102">
          <cell r="A102" t="str">
            <v>Sporthalle 80. Grundschule</v>
          </cell>
          <cell r="B102" t="str">
            <v xml:space="preserve">Oskar-Seyffert-Straße 3 </v>
          </cell>
          <cell r="C102" t="str">
            <v>01189</v>
          </cell>
          <cell r="D102" t="str">
            <v>Dresden</v>
          </cell>
        </row>
        <row r="103">
          <cell r="A103" t="str">
            <v>Sporthalle 81. Grundschule</v>
          </cell>
          <cell r="B103" t="str">
            <v xml:space="preserve">Robert-Weber-Straße 5 </v>
          </cell>
          <cell r="C103" t="str">
            <v>01187</v>
          </cell>
          <cell r="D103" t="str">
            <v>Dresden</v>
          </cell>
        </row>
        <row r="104">
          <cell r="A104" t="str">
            <v>Sporthalle 82. Grund- und Oberschule</v>
          </cell>
          <cell r="B104" t="str">
            <v xml:space="preserve">Gertrud-Caspari-Straße 9 </v>
          </cell>
          <cell r="C104" t="str">
            <v>01109</v>
          </cell>
          <cell r="D104" t="str">
            <v>Dresden</v>
          </cell>
        </row>
        <row r="105">
          <cell r="A105" t="str">
            <v>Sporthalle 84. Grundschule</v>
          </cell>
          <cell r="B105" t="str">
            <v xml:space="preserve">Heinrich-Tessenow-Weg 28 </v>
          </cell>
          <cell r="C105" t="str">
            <v>01109</v>
          </cell>
          <cell r="D105" t="str">
            <v>Dresden</v>
          </cell>
        </row>
        <row r="106">
          <cell r="A106" t="str">
            <v>Sporthalle 85. Grundschule</v>
          </cell>
          <cell r="B106" t="str">
            <v xml:space="preserve">Radeburger Straße 168 </v>
          </cell>
          <cell r="C106" t="str">
            <v>01109</v>
          </cell>
          <cell r="D106" t="str">
            <v>Dresden</v>
          </cell>
        </row>
        <row r="107">
          <cell r="A107" t="str">
            <v>Sporthalle 88. Grund- und Oberschule</v>
          </cell>
          <cell r="B107" t="str">
            <v xml:space="preserve">Dresdner Straße 50 </v>
          </cell>
          <cell r="C107" t="str">
            <v>01326</v>
          </cell>
          <cell r="D107" t="str">
            <v>Dresden</v>
          </cell>
        </row>
        <row r="108">
          <cell r="A108" t="str">
            <v>Sporthalle 89. Grundschule</v>
          </cell>
          <cell r="B108" t="str">
            <v xml:space="preserve">Sosaer Straße 10 </v>
          </cell>
          <cell r="C108" t="str">
            <v>01257</v>
          </cell>
          <cell r="D108" t="str">
            <v>Dresden</v>
          </cell>
        </row>
        <row r="109">
          <cell r="A109" t="str">
            <v>Sporthalle 9. Oberschule</v>
          </cell>
          <cell r="B109" t="str">
            <v xml:space="preserve">Lommatzscher Straße 121 </v>
          </cell>
          <cell r="C109" t="str">
            <v>01139</v>
          </cell>
          <cell r="D109" t="str">
            <v>Dresden</v>
          </cell>
        </row>
        <row r="110">
          <cell r="A110" t="str">
            <v>Sporthalle 90. Grundschule</v>
          </cell>
          <cell r="B110" t="str">
            <v xml:space="preserve">Kleinlugaer Straße 25 </v>
          </cell>
          <cell r="C110" t="str">
            <v>01259</v>
          </cell>
          <cell r="D110" t="str">
            <v>Dresden</v>
          </cell>
        </row>
        <row r="111">
          <cell r="A111" t="str">
            <v>Sporthalle 91. Grundschule</v>
          </cell>
          <cell r="B111" t="str">
            <v xml:space="preserve">Bernard-Shaw-Straße 11 </v>
          </cell>
          <cell r="C111" t="str">
            <v>01259</v>
          </cell>
          <cell r="D111" t="str">
            <v>Dresden</v>
          </cell>
        </row>
        <row r="112">
          <cell r="A112" t="str">
            <v>Sporthalle 92. Grundschule</v>
          </cell>
          <cell r="B112" t="str">
            <v xml:space="preserve">Großzschachwitzer Straße 29 </v>
          </cell>
          <cell r="C112" t="str">
            <v>01259</v>
          </cell>
          <cell r="D112" t="str">
            <v>Dresden</v>
          </cell>
        </row>
        <row r="113">
          <cell r="A113" t="str">
            <v>Sporthalle 93. Grundschule</v>
          </cell>
          <cell r="B113" t="str">
            <v>Dobritzer Weg 1</v>
          </cell>
          <cell r="C113" t="str">
            <v>01237</v>
          </cell>
          <cell r="D113" t="str">
            <v>Dresden</v>
          </cell>
        </row>
        <row r="114">
          <cell r="A114" t="str">
            <v>Sporthalle 95. Grundschule</v>
          </cell>
          <cell r="B114" t="str">
            <v xml:space="preserve">Donathstraße 10 </v>
          </cell>
          <cell r="C114" t="str">
            <v>01279</v>
          </cell>
          <cell r="D114" t="str">
            <v>Dresden</v>
          </cell>
        </row>
        <row r="115">
          <cell r="A115" t="str">
            <v>Sporthalle 96. Grundschule</v>
          </cell>
          <cell r="B115" t="str">
            <v xml:space="preserve">Liebstädter Straße 37 </v>
          </cell>
          <cell r="C115" t="str">
            <v>01277</v>
          </cell>
          <cell r="D115" t="str">
            <v>Dresden</v>
          </cell>
        </row>
        <row r="116">
          <cell r="A116" t="str">
            <v>Sporthalle Andreas-Schubert-Straße</v>
          </cell>
          <cell r="B116" t="str">
            <v xml:space="preserve">Andreas-Schubert-Straße 41 </v>
          </cell>
          <cell r="C116" t="str">
            <v>01069</v>
          </cell>
          <cell r="D116" t="str">
            <v>Dresden</v>
          </cell>
        </row>
        <row r="117">
          <cell r="A117" t="str">
            <v>Sporthalle AST 36. Oberschule</v>
          </cell>
          <cell r="B117" t="str">
            <v>Dahlienweg 19</v>
          </cell>
          <cell r="C117" t="str">
            <v>01159</v>
          </cell>
          <cell r="D117" t="str">
            <v>Dresden</v>
          </cell>
        </row>
        <row r="118">
          <cell r="A118" t="str">
            <v>Sporthalle AST BSZ für Wirtschaft "Prof. Dr.Zeigner"</v>
          </cell>
          <cell r="B118" t="str">
            <v>Bodenbacher Straße 154 a</v>
          </cell>
          <cell r="C118" t="str">
            <v>01277</v>
          </cell>
          <cell r="D118" t="str">
            <v>Dresden</v>
          </cell>
        </row>
        <row r="119">
          <cell r="A119" t="str">
            <v>Sporthalle AST des BSZ für Agrarwirtschaft und Ernährung</v>
          </cell>
          <cell r="B119" t="str">
            <v xml:space="preserve">Altroßthal 1 </v>
          </cell>
          <cell r="C119" t="str">
            <v>01169</v>
          </cell>
          <cell r="D119" t="str">
            <v>Dresden</v>
          </cell>
        </row>
        <row r="120">
          <cell r="A120" t="str">
            <v>Sporthalle AST des BSZ für Dienstleistung und Gestaltung</v>
          </cell>
          <cell r="B120" t="str">
            <v xml:space="preserve">Höckendorfer Weg 2 </v>
          </cell>
          <cell r="C120" t="str">
            <v>01189</v>
          </cell>
          <cell r="D120" t="str">
            <v>Dresden</v>
          </cell>
        </row>
        <row r="121">
          <cell r="A121" t="str">
            <v>Sporthalle August-Bebel-Straße</v>
          </cell>
          <cell r="B121" t="str">
            <v>August-Bebel-Straße 18</v>
          </cell>
          <cell r="C121" t="str">
            <v>01219</v>
          </cell>
          <cell r="D121" t="str">
            <v>Dresden</v>
          </cell>
        </row>
        <row r="122">
          <cell r="A122" t="str">
            <v>Sporthalle Bertolt-Brecht-Gymnasium</v>
          </cell>
          <cell r="B122" t="str">
            <v xml:space="preserve">Thomaestraße 60 </v>
          </cell>
          <cell r="C122" t="str">
            <v>01307</v>
          </cell>
          <cell r="D122" t="str">
            <v>Dresden</v>
          </cell>
        </row>
        <row r="123">
          <cell r="A123" t="str">
            <v>Sporthalle Berufsförderungswerk</v>
          </cell>
          <cell r="B123" t="str">
            <v xml:space="preserve">Hellerhofstraße 35 </v>
          </cell>
          <cell r="C123" t="str">
            <v>01129</v>
          </cell>
          <cell r="D123" t="str">
            <v>Dresden</v>
          </cell>
        </row>
        <row r="124">
          <cell r="A124" t="str">
            <v>Sporthalle BIP Kreativitätsschule</v>
          </cell>
          <cell r="B124" t="str">
            <v xml:space="preserve">Tiergartenstraße 18 </v>
          </cell>
          <cell r="C124" t="str">
            <v>01219</v>
          </cell>
          <cell r="D124" t="str">
            <v>Dresden</v>
          </cell>
        </row>
        <row r="125">
          <cell r="A125" t="str">
            <v>Sporthalle Boxberger Straße</v>
          </cell>
          <cell r="B125" t="str">
            <v xml:space="preserve">Boxberger Straße 1 </v>
          </cell>
          <cell r="C125" t="str">
            <v>01239</v>
          </cell>
          <cell r="D125" t="str">
            <v>Dresden</v>
          </cell>
        </row>
        <row r="126">
          <cell r="A126" t="str">
            <v>Sporthalle BSZ für Agrarwirtschaft und Ernährung</v>
          </cell>
          <cell r="B126" t="str">
            <v xml:space="preserve">Canalettostraße 8 </v>
          </cell>
          <cell r="C126" t="str">
            <v>01307</v>
          </cell>
          <cell r="D126" t="str">
            <v>Dresden</v>
          </cell>
        </row>
        <row r="127">
          <cell r="A127" t="str">
            <v>Sporthalle BSZ für Bau und Technik</v>
          </cell>
          <cell r="B127" t="str">
            <v xml:space="preserve">Güntzstraße 3 </v>
          </cell>
          <cell r="C127" t="str">
            <v>01069</v>
          </cell>
          <cell r="D127" t="str">
            <v>Dresden</v>
          </cell>
        </row>
        <row r="128">
          <cell r="A128" t="str">
            <v>Sporthalle BSZ für Dienstleistung und Gestaltung</v>
          </cell>
          <cell r="B128" t="str">
            <v xml:space="preserve">Chemnitzer Straße 83 </v>
          </cell>
          <cell r="C128" t="str">
            <v>01187</v>
          </cell>
          <cell r="D128" t="str">
            <v>Dresden</v>
          </cell>
        </row>
        <row r="129">
          <cell r="A129" t="str">
            <v>Sporthalle BSZ für Elektrotechnik</v>
          </cell>
          <cell r="B129" t="str">
            <v xml:space="preserve">Strehlener Platz 2 </v>
          </cell>
          <cell r="C129" t="str">
            <v>01219</v>
          </cell>
          <cell r="D129" t="str">
            <v>Dresden</v>
          </cell>
        </row>
        <row r="130">
          <cell r="A130" t="str">
            <v>Sporthalle BSZ für Gastgewerbe "Ernst Lößnitzer"</v>
          </cell>
          <cell r="B130" t="str">
            <v xml:space="preserve">Wachsbleichstraße 6 </v>
          </cell>
          <cell r="C130" t="str">
            <v>01067</v>
          </cell>
          <cell r="D130" t="str">
            <v>Dresden</v>
          </cell>
        </row>
        <row r="131">
          <cell r="A131" t="str">
            <v>Sporthalle BSZ für Technik "Gustav Anton Zeuner"</v>
          </cell>
          <cell r="B131" t="str">
            <v xml:space="preserve">Gerokstraße 22 </v>
          </cell>
          <cell r="C131" t="str">
            <v>01307</v>
          </cell>
          <cell r="D131" t="str">
            <v>Dresden</v>
          </cell>
        </row>
        <row r="132">
          <cell r="A132" t="str">
            <v>Sporthalle BSZ für Wirtschaft "Franz Ludwig Gehe"</v>
          </cell>
          <cell r="B132" t="str">
            <v xml:space="preserve">Berthelsdorfer Weg 2 </v>
          </cell>
          <cell r="C132" t="str">
            <v>01279</v>
          </cell>
          <cell r="D132" t="str">
            <v>Dresden</v>
          </cell>
        </row>
        <row r="133">
          <cell r="A133" t="str">
            <v>Sporthalle BSZ für Wirtschaft "Prof. Dr.Zeigner"</v>
          </cell>
          <cell r="B133" t="str">
            <v xml:space="preserve">Melanchthonstraße 9 </v>
          </cell>
          <cell r="C133" t="str">
            <v>01099</v>
          </cell>
          <cell r="D133" t="str">
            <v>Dresden</v>
          </cell>
        </row>
        <row r="134">
          <cell r="A134" t="str">
            <v>Sporthalle BSZ Gesundheit und Sozialwesen</v>
          </cell>
          <cell r="B134" t="str">
            <v>Döbelner Straße 6 a</v>
          </cell>
          <cell r="C134" t="str">
            <v>01129</v>
          </cell>
          <cell r="D134" t="str">
            <v>Dresden</v>
          </cell>
        </row>
        <row r="135">
          <cell r="A135" t="str">
            <v xml:space="preserve">Sporthalle Christliche Schule Dresden </v>
          </cell>
          <cell r="B135" t="str">
            <v xml:space="preserve">Rathener Straße 78 </v>
          </cell>
          <cell r="C135" t="str">
            <v>01259</v>
          </cell>
          <cell r="D135" t="str">
            <v>Dresden</v>
          </cell>
        </row>
        <row r="136">
          <cell r="A136" t="str">
            <v>Sporthalle Dinglingerschule</v>
          </cell>
          <cell r="B136" t="str">
            <v xml:space="preserve">Dinglingerstraße 4 </v>
          </cell>
          <cell r="C136" t="str">
            <v>01307</v>
          </cell>
          <cell r="D136" t="str">
            <v>Dresden</v>
          </cell>
        </row>
        <row r="137">
          <cell r="A137" t="str">
            <v>Sporthalle Dresdner Sportclub 1898 e.V.</v>
          </cell>
          <cell r="B137" t="str">
            <v xml:space="preserve">Magdeburger Straße 12 </v>
          </cell>
          <cell r="C137" t="str">
            <v>01067</v>
          </cell>
          <cell r="D137" t="str">
            <v>Dresden</v>
          </cell>
        </row>
        <row r="138">
          <cell r="A138" t="str">
            <v>Sporthalle ehem. 141. Mittelschule</v>
          </cell>
          <cell r="B138" t="str">
            <v xml:space="preserve">Ginsterstraße 1 </v>
          </cell>
          <cell r="C138" t="str">
            <v>01169</v>
          </cell>
          <cell r="D138" t="str">
            <v>Dresden</v>
          </cell>
        </row>
        <row r="139">
          <cell r="A139" t="str">
            <v>Sporthalle ehem. 72. Oberschule</v>
          </cell>
          <cell r="B139" t="str">
            <v xml:space="preserve">Kleinnaundorfer Straße 6 </v>
          </cell>
          <cell r="C139" t="str">
            <v>01189</v>
          </cell>
          <cell r="D139" t="str">
            <v>Dresden</v>
          </cell>
        </row>
        <row r="140">
          <cell r="A140" t="str">
            <v>Sporthalle ehem. 79. Mittelschule</v>
          </cell>
          <cell r="B140" t="str">
            <v xml:space="preserve">Urnenstraße 22 </v>
          </cell>
          <cell r="C140" t="str">
            <v>01257</v>
          </cell>
          <cell r="D140" t="str">
            <v>Dresden</v>
          </cell>
        </row>
        <row r="141">
          <cell r="A141" t="str">
            <v>Sporthalle ehem. 86. Mittelschule</v>
          </cell>
          <cell r="B141" t="str">
            <v xml:space="preserve">Alexander-Herzen-Straße 64 </v>
          </cell>
          <cell r="C141" t="str">
            <v>01109</v>
          </cell>
          <cell r="D141" t="str">
            <v>Dresden</v>
          </cell>
        </row>
        <row r="142">
          <cell r="A142" t="str">
            <v>Sporthalle ehem. 87. Grundschule</v>
          </cell>
          <cell r="B142" t="str">
            <v xml:space="preserve">Plantagenweg 3 </v>
          </cell>
          <cell r="C142" t="str">
            <v>01326</v>
          </cell>
          <cell r="D142" t="str">
            <v>Dresden</v>
          </cell>
        </row>
        <row r="143">
          <cell r="A143" t="str">
            <v>Sporthalle ehem. Grundschule Schullwitz</v>
          </cell>
          <cell r="B143" t="str">
            <v xml:space="preserve">Bühlauer Straße 25 </v>
          </cell>
          <cell r="C143" t="str">
            <v>01328</v>
          </cell>
          <cell r="D143" t="str">
            <v>Dresden</v>
          </cell>
        </row>
        <row r="144">
          <cell r="A144" t="str">
            <v>Sporthalle ehem. Schule zur Lernförderung</v>
          </cell>
          <cell r="B144" t="str">
            <v xml:space="preserve">Luboldtstraße 15 </v>
          </cell>
          <cell r="C144" t="str">
            <v>01324</v>
          </cell>
          <cell r="D144" t="str">
            <v>Dresden</v>
          </cell>
        </row>
        <row r="145">
          <cell r="A145" t="str">
            <v>Sporthalle Emerich-Ambros-Ufer</v>
          </cell>
          <cell r="B145" t="str">
            <v xml:space="preserve">Emerich-Ambros-Ufer 74 </v>
          </cell>
          <cell r="C145" t="str">
            <v>01159</v>
          </cell>
          <cell r="D145" t="str">
            <v>Dresden</v>
          </cell>
        </row>
        <row r="146">
          <cell r="A146" t="str">
            <v>Sporthalle Förderzentrum "Am Leutewitzer Park"</v>
          </cell>
          <cell r="B146" t="str">
            <v xml:space="preserve">Gottfried-Keller-Straße 40 </v>
          </cell>
          <cell r="C146" t="str">
            <v>01157</v>
          </cell>
          <cell r="D146" t="str">
            <v>Dresden</v>
          </cell>
        </row>
        <row r="147">
          <cell r="A147" t="str">
            <v>Sporthalle Förderzentrum für Körperbehinderte/Sprache</v>
          </cell>
          <cell r="B147" t="str">
            <v xml:space="preserve">Fischhausstraße 12 </v>
          </cell>
          <cell r="C147" t="str">
            <v>01099</v>
          </cell>
          <cell r="D147" t="str">
            <v>Dresden</v>
          </cell>
        </row>
        <row r="148">
          <cell r="A148" t="str">
            <v>Sporthalle Forsythienstraße (ehem. 142.GS)</v>
          </cell>
          <cell r="B148" t="str">
            <v xml:space="preserve">Forsythienstraße 24 </v>
          </cell>
          <cell r="C148" t="str">
            <v>01169</v>
          </cell>
          <cell r="D148" t="str">
            <v>Dresden</v>
          </cell>
        </row>
        <row r="149">
          <cell r="A149" t="str">
            <v>Sporthalle Freie Evangelische Schule Dresden</v>
          </cell>
          <cell r="B149" t="str">
            <v xml:space="preserve">Hausdorfer Straße 4 </v>
          </cell>
          <cell r="C149" t="str">
            <v>01277</v>
          </cell>
          <cell r="D149" t="str">
            <v>Dresden</v>
          </cell>
        </row>
        <row r="150">
          <cell r="A150" t="str">
            <v xml:space="preserve">Sporthalle Gerhard Grafe </v>
          </cell>
          <cell r="B150" t="str">
            <v>Weixdorfer Rathausplatz 2 a</v>
          </cell>
          <cell r="C150" t="str">
            <v>01108</v>
          </cell>
          <cell r="D150" t="str">
            <v>Dresden</v>
          </cell>
        </row>
        <row r="151">
          <cell r="A151" t="str">
            <v>Sporthalle Ginsterstraße (ehem. 140. GS)</v>
          </cell>
          <cell r="B151" t="str">
            <v xml:space="preserve">Ginsterstraße 3 </v>
          </cell>
          <cell r="C151" t="str">
            <v>01169</v>
          </cell>
          <cell r="D151" t="str">
            <v>Dresden</v>
          </cell>
        </row>
        <row r="152">
          <cell r="A152" t="str">
            <v>Sporthalle Grundschule Cossebaude</v>
          </cell>
          <cell r="B152" t="str">
            <v xml:space="preserve">Bahnhofstraße 5 </v>
          </cell>
          <cell r="C152" t="str">
            <v>01156</v>
          </cell>
          <cell r="D152" t="str">
            <v>Dresden</v>
          </cell>
        </row>
        <row r="153">
          <cell r="A153" t="str">
            <v>Sporthalle Grundschule Naußlitz</v>
          </cell>
          <cell r="B153" t="str">
            <v xml:space="preserve">Saalhausener Straße 61 </v>
          </cell>
          <cell r="C153" t="str">
            <v>01159</v>
          </cell>
          <cell r="D153" t="str">
            <v>Dresden</v>
          </cell>
        </row>
        <row r="154">
          <cell r="A154" t="str">
            <v>Sporthalle Grundschule Schönfeld</v>
          </cell>
          <cell r="B154" t="str">
            <v>Borsbergstraße 12 a</v>
          </cell>
          <cell r="C154" t="str">
            <v>01328</v>
          </cell>
          <cell r="D154" t="str">
            <v>Dresden</v>
          </cell>
        </row>
        <row r="155">
          <cell r="A155" t="str">
            <v>Sporthalle Gymnasium Bühlau</v>
          </cell>
          <cell r="B155" t="str">
            <v xml:space="preserve">Quohrener Straße 12 </v>
          </cell>
          <cell r="C155" t="str">
            <v>01324</v>
          </cell>
          <cell r="D155" t="str">
            <v>Dresden</v>
          </cell>
        </row>
        <row r="156">
          <cell r="A156" t="str">
            <v>Sporthalle Gymnasium Bürgerwiese</v>
          </cell>
          <cell r="B156" t="str">
            <v xml:space="preserve">Parkstraße 4 </v>
          </cell>
          <cell r="C156" t="str">
            <v>01069</v>
          </cell>
          <cell r="D156" t="str">
            <v>Dresden</v>
          </cell>
        </row>
        <row r="157">
          <cell r="A157" t="str">
            <v>Sporthalle Gymnasium Cotta</v>
          </cell>
          <cell r="B157" t="str">
            <v xml:space="preserve">Cossebauder Straße 35 </v>
          </cell>
          <cell r="C157" t="str">
            <v>01157</v>
          </cell>
          <cell r="D157" t="str">
            <v>Dresden</v>
          </cell>
        </row>
        <row r="158">
          <cell r="A158" t="str">
            <v>Sporthalle Gymnasium Dreikönigschule</v>
          </cell>
          <cell r="B158" t="str">
            <v xml:space="preserve">Alaunstraße 32 </v>
          </cell>
          <cell r="C158" t="str">
            <v>01099</v>
          </cell>
          <cell r="D158" t="str">
            <v>Dresden</v>
          </cell>
        </row>
        <row r="159">
          <cell r="A159" t="str">
            <v>Sporthalle Gymnasium Klotzsche</v>
          </cell>
          <cell r="B159" t="str">
            <v xml:space="preserve">Karl-Marx-Straße 44 </v>
          </cell>
          <cell r="C159" t="str">
            <v>01109</v>
          </cell>
          <cell r="D159" t="str">
            <v>Dresden</v>
          </cell>
        </row>
        <row r="160">
          <cell r="A160" t="str">
            <v>Sporthalle Gymnasium Pieschen und 145. Oberschule</v>
          </cell>
          <cell r="B160" t="str">
            <v xml:space="preserve">Gehestraße 10 </v>
          </cell>
          <cell r="C160" t="str">
            <v>01127</v>
          </cell>
          <cell r="D160" t="str">
            <v>Dresden</v>
          </cell>
        </row>
        <row r="161">
          <cell r="A161" t="str">
            <v>Sporthalle Gymnasium Tolkewitz</v>
          </cell>
          <cell r="B161" t="str">
            <v xml:space="preserve">Kipsdorfer Straße 160 </v>
          </cell>
          <cell r="C161" t="str">
            <v>01279</v>
          </cell>
          <cell r="D161" t="str">
            <v>Dresden</v>
          </cell>
        </row>
        <row r="162">
          <cell r="A162" t="str">
            <v>Sporthalle Hans-Erlwein-Gymnasium</v>
          </cell>
          <cell r="B162" t="str">
            <v xml:space="preserve">Hepkestraße 63 </v>
          </cell>
          <cell r="C162" t="str">
            <v>01277</v>
          </cell>
          <cell r="D162" t="str">
            <v>Dresden</v>
          </cell>
        </row>
        <row r="163">
          <cell r="A163" t="str">
            <v>Sporthalle HOGA</v>
          </cell>
          <cell r="B163" t="str">
            <v xml:space="preserve">Zamenhofstraße 61 </v>
          </cell>
          <cell r="C163" t="str">
            <v>01257</v>
          </cell>
          <cell r="D163" t="str">
            <v>Dresden</v>
          </cell>
        </row>
        <row r="164">
          <cell r="A164" t="str">
            <v>Sporthalle Internationale Schule</v>
          </cell>
          <cell r="B164" t="str">
            <v xml:space="preserve">Annenstraße 9 </v>
          </cell>
          <cell r="C164" t="str">
            <v>01067</v>
          </cell>
          <cell r="D164" t="str">
            <v>Dresden</v>
          </cell>
        </row>
        <row r="165">
          <cell r="A165" t="str">
            <v>Sporthalle Julius-Ambrosius-Hülße-Gymnasium</v>
          </cell>
          <cell r="B165" t="str">
            <v xml:space="preserve">Hülßestraße 16 </v>
          </cell>
          <cell r="C165" t="str">
            <v>01237</v>
          </cell>
          <cell r="D165" t="str">
            <v>Dresden</v>
          </cell>
        </row>
        <row r="166">
          <cell r="A166" t="str">
            <v>Sporthalle Karl-Liebknecht-Straße</v>
          </cell>
          <cell r="B166" t="str">
            <v xml:space="preserve">Karl-Liebknecht-Straße 53 </v>
          </cell>
          <cell r="C166" t="str">
            <v>01109</v>
          </cell>
          <cell r="D166" t="str">
            <v>Dresden</v>
          </cell>
        </row>
        <row r="167">
          <cell r="A167" t="str">
            <v>Sporthalle Klotzsche</v>
          </cell>
          <cell r="B167" t="str">
            <v xml:space="preserve">Zum Windkanal 14 </v>
          </cell>
          <cell r="C167" t="str">
            <v>01109</v>
          </cell>
          <cell r="D167" t="str">
            <v>Dresden</v>
          </cell>
        </row>
        <row r="168">
          <cell r="A168" t="str">
            <v>Sporthalle Kreuzgymnasium Dresden</v>
          </cell>
          <cell r="B168" t="str">
            <v xml:space="preserve">Dornblüthstraße 4 </v>
          </cell>
          <cell r="C168" t="str">
            <v>01277</v>
          </cell>
          <cell r="D168" t="str">
            <v>Dresden</v>
          </cell>
        </row>
        <row r="169">
          <cell r="A169" t="str">
            <v>Sporthalle Laborschule</v>
          </cell>
          <cell r="B169" t="str">
            <v xml:space="preserve">Espenstraße 3 </v>
          </cell>
          <cell r="C169" t="str">
            <v>01169</v>
          </cell>
          <cell r="D169" t="str">
            <v>Dresden</v>
          </cell>
        </row>
        <row r="170">
          <cell r="A170" t="str">
            <v>Sporthalle Landessportbund Sachsen</v>
          </cell>
          <cell r="B170" t="str">
            <v>Marienallee 14 b</v>
          </cell>
          <cell r="C170" t="str">
            <v>01099</v>
          </cell>
          <cell r="D170" t="str">
            <v>Dresden</v>
          </cell>
        </row>
        <row r="171">
          <cell r="A171" t="str">
            <v>Sporthalle Langebrück</v>
          </cell>
          <cell r="B171" t="str">
            <v>Dresdner Straße 36 a</v>
          </cell>
          <cell r="C171" t="str">
            <v>01465</v>
          </cell>
          <cell r="D171" t="str">
            <v>Dresden</v>
          </cell>
        </row>
        <row r="172">
          <cell r="A172" t="str">
            <v>Sporthalle Lessingstraße</v>
          </cell>
          <cell r="B172" t="str">
            <v xml:space="preserve">Lessingstraße 10 </v>
          </cell>
          <cell r="C172" t="str">
            <v>01099</v>
          </cell>
          <cell r="D172" t="str">
            <v>Dresden</v>
          </cell>
        </row>
        <row r="173">
          <cell r="A173" t="str">
            <v>Sporthalle Leutewitzer Ring</v>
          </cell>
          <cell r="B173" t="str">
            <v xml:space="preserve">Leutewitzer Ring 141 </v>
          </cell>
          <cell r="C173" t="str">
            <v>01169</v>
          </cell>
          <cell r="D173" t="str">
            <v>Dresden</v>
          </cell>
        </row>
        <row r="174">
          <cell r="A174" t="str">
            <v>Sporthalle Marie-Curie-Gymnasium</v>
          </cell>
          <cell r="B174" t="str">
            <v xml:space="preserve">Zirkusstraße 7 </v>
          </cell>
          <cell r="C174" t="str">
            <v>01069</v>
          </cell>
          <cell r="D174" t="str">
            <v>Dresden</v>
          </cell>
        </row>
        <row r="175">
          <cell r="A175" t="str">
            <v>Sporthalle Martin-Andersen-Nexö-Gymnasium</v>
          </cell>
          <cell r="B175" t="str">
            <v xml:space="preserve">Haydnstraße 49 </v>
          </cell>
          <cell r="C175" t="str">
            <v>01309</v>
          </cell>
          <cell r="D175" t="str">
            <v>Dresden</v>
          </cell>
        </row>
        <row r="176">
          <cell r="A176" t="str">
            <v>Sporthalle Montessorischule</v>
          </cell>
          <cell r="B176" t="str">
            <v xml:space="preserve">Glashütter Straße 10 </v>
          </cell>
          <cell r="C176" t="str">
            <v>01309</v>
          </cell>
          <cell r="D176" t="str">
            <v>Dresden</v>
          </cell>
        </row>
        <row r="177">
          <cell r="A177" t="str">
            <v>Sporthalle Nöthnitzer Straße</v>
          </cell>
          <cell r="B177" t="str">
            <v>Nöthnitzer Straße 60 a</v>
          </cell>
          <cell r="C177" t="str">
            <v>01187</v>
          </cell>
          <cell r="D177" t="str">
            <v>Dresden</v>
          </cell>
        </row>
        <row r="178">
          <cell r="A178" t="str">
            <v>Sporthalle Oberschule Cossebaude</v>
          </cell>
          <cell r="B178" t="str">
            <v xml:space="preserve">Erna-Berger-Straße 1 </v>
          </cell>
          <cell r="C178" t="str">
            <v>01156</v>
          </cell>
          <cell r="D178" t="str">
            <v>Dresden</v>
          </cell>
        </row>
        <row r="179">
          <cell r="A179" t="str">
            <v>Sporthalle Oberschule Pieschen</v>
          </cell>
          <cell r="B179" t="str">
            <v xml:space="preserve">Robert-Matzke-Straße 14 </v>
          </cell>
          <cell r="C179" t="str">
            <v>01127</v>
          </cell>
          <cell r="D179" t="str">
            <v>Dresden</v>
          </cell>
        </row>
        <row r="180">
          <cell r="A180" t="str">
            <v>Sporthalle Oberschule Weißig</v>
          </cell>
          <cell r="B180" t="str">
            <v xml:space="preserve">Gönnsdorfer Weg 1 </v>
          </cell>
          <cell r="C180" t="str">
            <v>01328</v>
          </cell>
          <cell r="D180" t="str">
            <v>Dresden</v>
          </cell>
        </row>
        <row r="181">
          <cell r="A181" t="str">
            <v>Sporthalle Oberschule Weixdorf</v>
          </cell>
          <cell r="B181" t="str">
            <v xml:space="preserve">Alte Dresdner Straße 22 </v>
          </cell>
          <cell r="C181" t="str">
            <v>01108</v>
          </cell>
          <cell r="D181" t="str">
            <v>Dresden</v>
          </cell>
        </row>
        <row r="182">
          <cell r="A182" t="str">
            <v>Sporthalle Oskar-Röder-Straße</v>
          </cell>
          <cell r="B182" t="str">
            <v>Oskar-Röder-Straße 4 a</v>
          </cell>
          <cell r="C182" t="str">
            <v>01237</v>
          </cell>
          <cell r="D182" t="str">
            <v>Dresden</v>
          </cell>
        </row>
        <row r="183">
          <cell r="A183" t="str">
            <v>Sporthalle Pestalozziplatz</v>
          </cell>
          <cell r="B183" t="str">
            <v xml:space="preserve">Pestalozziplatz 20 </v>
          </cell>
          <cell r="C183" t="str">
            <v>01127</v>
          </cell>
          <cell r="D183" t="str">
            <v>Dresden</v>
          </cell>
        </row>
        <row r="184">
          <cell r="A184" t="str">
            <v>Sporthalle Romain-Rolland-Gymnasium</v>
          </cell>
          <cell r="B184" t="str">
            <v xml:space="preserve">Weintraubenstraße 3 </v>
          </cell>
          <cell r="C184" t="str">
            <v>01099</v>
          </cell>
          <cell r="D184" t="str">
            <v>Dresden</v>
          </cell>
        </row>
        <row r="185">
          <cell r="A185" t="str">
            <v>Sporthalle Schule für Erziehungshilfe</v>
          </cell>
          <cell r="B185" t="str">
            <v xml:space="preserve">Karl-Laux-Straße 5 </v>
          </cell>
          <cell r="C185" t="str">
            <v>01219</v>
          </cell>
          <cell r="D185" t="str">
            <v>Dresden</v>
          </cell>
        </row>
        <row r="186">
          <cell r="A186" t="str">
            <v>Sporthalle Schule für Erziehungshilfe "Erich Kästner"</v>
          </cell>
          <cell r="B186" t="str">
            <v xml:space="preserve">Zinzendorfstraße 4 </v>
          </cell>
          <cell r="C186" t="str">
            <v>01069</v>
          </cell>
          <cell r="D186" t="str">
            <v>Dresden</v>
          </cell>
        </row>
        <row r="187">
          <cell r="A187" t="str">
            <v>Sporthalle Schule für geistig Behinderte "Astrid Lindgren"</v>
          </cell>
          <cell r="B187" t="str">
            <v xml:space="preserve">Lise-Meitner-Straße 22 </v>
          </cell>
          <cell r="C187" t="str">
            <v>01169</v>
          </cell>
          <cell r="D187" t="str">
            <v>Dresden</v>
          </cell>
        </row>
        <row r="188">
          <cell r="A188" t="str">
            <v>Sporthalle Schule zur Lernförderung "A.S.Makarenko"</v>
          </cell>
          <cell r="B188" t="str">
            <v xml:space="preserve">Leisniger Straße 76 </v>
          </cell>
          <cell r="C188" t="str">
            <v>01127</v>
          </cell>
          <cell r="D188" t="str">
            <v>Dresden</v>
          </cell>
        </row>
        <row r="189">
          <cell r="A189" t="str">
            <v>Sporthalle Schule zur Lernförderung "Albert Schweitzer"</v>
          </cell>
          <cell r="B189" t="str">
            <v xml:space="preserve">Georg-Palitzsch-Straße 40 </v>
          </cell>
          <cell r="C189" t="str">
            <v>01239</v>
          </cell>
          <cell r="D189" t="str">
            <v>Dresden</v>
          </cell>
        </row>
        <row r="190">
          <cell r="A190" t="str">
            <v>Sporthalle Schule zur Lernförderung "Am Landgraben"</v>
          </cell>
          <cell r="B190" t="str">
            <v xml:space="preserve">Pirnaer Landstraße 55 </v>
          </cell>
          <cell r="C190" t="str">
            <v>01237</v>
          </cell>
          <cell r="D190" t="str">
            <v>Dresden</v>
          </cell>
        </row>
        <row r="191">
          <cell r="A191" t="str">
            <v>Sporthalle Sportschulzentrum</v>
          </cell>
          <cell r="B191" t="str">
            <v>Messering 2 a</v>
          </cell>
          <cell r="C191" t="str">
            <v>01067</v>
          </cell>
          <cell r="D191" t="str">
            <v>Dresden</v>
          </cell>
        </row>
        <row r="192">
          <cell r="A192" t="str">
            <v>Sporthalle St. Benno-Gymnasium</v>
          </cell>
          <cell r="B192" t="str">
            <v xml:space="preserve">Pillnitzer Straße 39 </v>
          </cell>
          <cell r="C192" t="str">
            <v>01069</v>
          </cell>
          <cell r="D192" t="str">
            <v>Dresden</v>
          </cell>
        </row>
        <row r="193">
          <cell r="A193" t="str">
            <v>Sporthalle STO Erlweinstraße 6a</v>
          </cell>
          <cell r="B193" t="str">
            <v>Erlweinstraße 6 a</v>
          </cell>
          <cell r="C193" t="str">
            <v>01069</v>
          </cell>
          <cell r="D193" t="str">
            <v>Dresden</v>
          </cell>
        </row>
        <row r="194">
          <cell r="A194" t="str">
            <v>Sporthalle Terrassenufer (ehem. 18. GS)</v>
          </cell>
          <cell r="B194" t="str">
            <v xml:space="preserve">Terrassenufer 15 </v>
          </cell>
          <cell r="C194" t="str">
            <v>01069</v>
          </cell>
          <cell r="D194" t="str">
            <v>Dresden</v>
          </cell>
        </row>
        <row r="195">
          <cell r="A195" t="str">
            <v>Sporthalle Teutoburgstraße (ehem. 20.GS)</v>
          </cell>
          <cell r="B195" t="str">
            <v xml:space="preserve">Teutoburgstraße 15 </v>
          </cell>
          <cell r="C195" t="str">
            <v>01309</v>
          </cell>
          <cell r="D195" t="str">
            <v>Dresden</v>
          </cell>
        </row>
        <row r="196">
          <cell r="A196" t="str">
            <v>Sporthalle Thäterstraße (ehem. 42.GS)</v>
          </cell>
          <cell r="B196" t="str">
            <v xml:space="preserve">Mengsstraße 19 </v>
          </cell>
          <cell r="C196" t="str">
            <v>01139</v>
          </cell>
          <cell r="D196" t="str">
            <v>Dresden</v>
          </cell>
        </row>
        <row r="197">
          <cell r="A197" t="str">
            <v>Sporthalle Universitätsklinikum, Haus 25</v>
          </cell>
          <cell r="B197" t="str">
            <v xml:space="preserve">Fetscherstraße 74 </v>
          </cell>
          <cell r="C197" t="str">
            <v>01307</v>
          </cell>
          <cell r="D197" t="str">
            <v>Dresden</v>
          </cell>
        </row>
        <row r="198">
          <cell r="A198" t="str">
            <v>Sporthalle Universitätsschule</v>
          </cell>
          <cell r="B198" t="str">
            <v>Cämmerswalder Str. 41</v>
          </cell>
          <cell r="C198" t="str">
            <v>01189</v>
          </cell>
          <cell r="D198" t="str">
            <v>Dresden</v>
          </cell>
        </row>
        <row r="199">
          <cell r="A199" t="str">
            <v>Sporthalle Vitzthum-Gymnasium</v>
          </cell>
          <cell r="B199" t="str">
            <v xml:space="preserve">Paradiesstraße 35 </v>
          </cell>
          <cell r="C199" t="str">
            <v>01217</v>
          </cell>
          <cell r="D199" t="str">
            <v>Dresden</v>
          </cell>
        </row>
        <row r="200">
          <cell r="A200" t="str">
            <v>Sporthalle Walddorfschule</v>
          </cell>
          <cell r="B200" t="str">
            <v>Marienallee 5</v>
          </cell>
          <cell r="C200" t="str">
            <v>01099</v>
          </cell>
          <cell r="D200" t="str">
            <v>Dresden</v>
          </cell>
        </row>
        <row r="201">
          <cell r="A201" t="str">
            <v>Sporthalle Weberplatz</v>
          </cell>
          <cell r="B201" t="str">
            <v xml:space="preserve">Weberplatz 5 </v>
          </cell>
          <cell r="C201" t="str">
            <v>01217</v>
          </cell>
          <cell r="D201" t="str">
            <v>Dresden</v>
          </cell>
        </row>
        <row r="202">
          <cell r="A202" t="str">
            <v>Sportkomplex Jägerpark</v>
          </cell>
          <cell r="B202" t="str">
            <v xml:space="preserve">Jägerpark 12 </v>
          </cell>
          <cell r="C202" t="str">
            <v>01099</v>
          </cell>
          <cell r="D202" t="str">
            <v>Dresden</v>
          </cell>
        </row>
        <row r="203">
          <cell r="A203" t="str">
            <v>Sportpark Ostra</v>
          </cell>
          <cell r="B203" t="str">
            <v xml:space="preserve">Magdeburger Straße 10 </v>
          </cell>
          <cell r="C203" t="str">
            <v>01067</v>
          </cell>
          <cell r="D203" t="str">
            <v>Dresden</v>
          </cell>
        </row>
        <row r="204">
          <cell r="A204" t="str">
            <v>Sportplatz  129. Grundschule</v>
          </cell>
          <cell r="B204" t="str">
            <v xml:space="preserve">Otto-Dix-Ring 57 </v>
          </cell>
          <cell r="C204" t="str">
            <v>01219</v>
          </cell>
          <cell r="D204" t="str">
            <v>Dresden</v>
          </cell>
        </row>
        <row r="205">
          <cell r="A205" t="str">
            <v>Sportplatz "Am Dölzschgaben"</v>
          </cell>
          <cell r="B205" t="str">
            <v xml:space="preserve">Am Dölzschgraben 7 </v>
          </cell>
          <cell r="C205" t="str">
            <v>01187</v>
          </cell>
          <cell r="D205" t="str">
            <v>Dresden</v>
          </cell>
        </row>
        <row r="206">
          <cell r="A206" t="str">
            <v>Sportplatz "Am Leutewitzer Park"</v>
          </cell>
          <cell r="B206" t="str">
            <v>Steinbacher Straße 56 a</v>
          </cell>
          <cell r="C206" t="str">
            <v>01157</v>
          </cell>
          <cell r="D206" t="str">
            <v>Dresden</v>
          </cell>
        </row>
        <row r="207">
          <cell r="A207" t="str">
            <v>Sportplatz 101. Oberschule</v>
          </cell>
          <cell r="B207" t="str">
            <v xml:space="preserve">Pfotenhauerstraße 42 </v>
          </cell>
          <cell r="C207" t="str">
            <v>01307</v>
          </cell>
          <cell r="D207" t="str">
            <v>Dresden</v>
          </cell>
        </row>
        <row r="208">
          <cell r="A208" t="str">
            <v>Sportplatz 107. Oberschule</v>
          </cell>
          <cell r="B208" t="str">
            <v xml:space="preserve">Hepkestraße 28 </v>
          </cell>
          <cell r="C208" t="str">
            <v>01309</v>
          </cell>
          <cell r="D208" t="str">
            <v>Dresden</v>
          </cell>
        </row>
        <row r="209">
          <cell r="A209" t="str">
            <v>Sportplatz 113. Grundschule</v>
          </cell>
          <cell r="B209" t="str">
            <v xml:space="preserve">Georg-Nerlich-Straße 1 </v>
          </cell>
          <cell r="C209" t="str">
            <v>01307</v>
          </cell>
          <cell r="D209" t="str">
            <v>Dresden</v>
          </cell>
        </row>
        <row r="210">
          <cell r="A210" t="str">
            <v>Sportplatz 120. Grundschule</v>
          </cell>
          <cell r="B210" t="str">
            <v xml:space="preserve">Trattendorfer Straße 1 </v>
          </cell>
          <cell r="C210" t="str">
            <v>01239</v>
          </cell>
          <cell r="D210" t="str">
            <v>Dresden</v>
          </cell>
        </row>
        <row r="211">
          <cell r="A211" t="str">
            <v>Sportplatz 121. Oberschule</v>
          </cell>
          <cell r="B211" t="str">
            <v xml:space="preserve">Gamigstraße 28 </v>
          </cell>
          <cell r="C211" t="str">
            <v>01239</v>
          </cell>
          <cell r="D211" t="str">
            <v>Dresden</v>
          </cell>
        </row>
        <row r="212">
          <cell r="A212" t="str">
            <v>Sportplatz 135. Grundschule</v>
          </cell>
          <cell r="B212" t="str">
            <v xml:space="preserve">Amalie-Dietrich-Platz 10 </v>
          </cell>
          <cell r="C212" t="str">
            <v>01169</v>
          </cell>
          <cell r="D212" t="str">
            <v>Dresden</v>
          </cell>
        </row>
        <row r="213">
          <cell r="A213" t="str">
            <v>Sportplatz 15. Grundschule</v>
          </cell>
          <cell r="B213" t="str">
            <v xml:space="preserve">Seifhennersdorfer Straße 10 </v>
          </cell>
          <cell r="C213" t="str">
            <v>01099</v>
          </cell>
          <cell r="D213" t="str">
            <v>Dresden</v>
          </cell>
        </row>
        <row r="214">
          <cell r="A214" t="str">
            <v>Sportplatz 19. Grundschule</v>
          </cell>
          <cell r="B214" t="str">
            <v xml:space="preserve">Am Jägerpark 5 </v>
          </cell>
          <cell r="C214" t="str">
            <v>01099</v>
          </cell>
          <cell r="D214" t="str">
            <v>Dresden</v>
          </cell>
        </row>
        <row r="215">
          <cell r="A215" t="str">
            <v>Sportplatz 30. Grundschule</v>
          </cell>
          <cell r="B215" t="str">
            <v xml:space="preserve">Hechtstraße 55 </v>
          </cell>
          <cell r="C215" t="str">
            <v>01097</v>
          </cell>
          <cell r="D215" t="str">
            <v>Dresden</v>
          </cell>
        </row>
        <row r="216">
          <cell r="A216" t="str">
            <v>Sportplatz 46. Oberschule</v>
          </cell>
          <cell r="B216" t="str">
            <v xml:space="preserve">Leubnitzer Straße 14 </v>
          </cell>
          <cell r="C216" t="str">
            <v>01069</v>
          </cell>
          <cell r="D216" t="str">
            <v>Dresden</v>
          </cell>
        </row>
        <row r="217">
          <cell r="A217" t="str">
            <v>Sportplatz 62. Oberschule</v>
          </cell>
          <cell r="B217" t="str">
            <v xml:space="preserve">Fidelio-F.-Finke-Straße 15 </v>
          </cell>
          <cell r="C217" t="str">
            <v>01326</v>
          </cell>
          <cell r="D217" t="str">
            <v>Dresden</v>
          </cell>
        </row>
        <row r="218">
          <cell r="A218" t="str">
            <v>Sportplatz 63. Grundschule</v>
          </cell>
          <cell r="B218" t="str">
            <v xml:space="preserve">Wägnerstraße 24 </v>
          </cell>
          <cell r="C218" t="str">
            <v>01309</v>
          </cell>
          <cell r="D218" t="str">
            <v>Dresden</v>
          </cell>
        </row>
        <row r="219">
          <cell r="A219" t="str">
            <v>Sportplatz 66. Oberschule</v>
          </cell>
          <cell r="B219" t="str">
            <v xml:space="preserve">Dieselstraße 55 </v>
          </cell>
          <cell r="C219" t="str">
            <v>01257</v>
          </cell>
          <cell r="D219" t="str">
            <v>Dresden</v>
          </cell>
        </row>
        <row r="220">
          <cell r="A220" t="str">
            <v>Sportplatz 77. Grundschule</v>
          </cell>
          <cell r="B220" t="str">
            <v xml:space="preserve">Am Urnenfeld 27 </v>
          </cell>
          <cell r="C220" t="str">
            <v>01157</v>
          </cell>
          <cell r="D220" t="str">
            <v>Dresden</v>
          </cell>
        </row>
        <row r="221">
          <cell r="A221" t="str">
            <v>Sportplatz 81. Grundschule</v>
          </cell>
          <cell r="B221" t="str">
            <v xml:space="preserve">Robert-Weber-Straße 5 </v>
          </cell>
          <cell r="C221" t="str">
            <v>01187</v>
          </cell>
          <cell r="D221" t="str">
            <v>Dresden</v>
          </cell>
        </row>
        <row r="222">
          <cell r="A222" t="str">
            <v>Sportplatz 9. Oberschule</v>
          </cell>
          <cell r="B222" t="str">
            <v xml:space="preserve">Lommatzscher Straße 121 </v>
          </cell>
          <cell r="C222" t="str">
            <v>01139</v>
          </cell>
          <cell r="D222" t="str">
            <v>Dresden</v>
          </cell>
        </row>
        <row r="223">
          <cell r="A223" t="str">
            <v>Sportplatz Aachener Straße</v>
          </cell>
          <cell r="B223" t="str">
            <v>Aachener Straße 19 a</v>
          </cell>
          <cell r="C223" t="str">
            <v>01129</v>
          </cell>
          <cell r="D223" t="str">
            <v>Dresden</v>
          </cell>
        </row>
        <row r="224">
          <cell r="A224" t="str">
            <v>Sportplatz am Gemeindezentrum Gompitz</v>
          </cell>
          <cell r="B224" t="str">
            <v>Altnossener Straße 46 a</v>
          </cell>
          <cell r="C224" t="str">
            <v>01156</v>
          </cell>
          <cell r="D224" t="str">
            <v>Dresden</v>
          </cell>
        </row>
        <row r="225">
          <cell r="A225" t="str">
            <v>Sportplatz Bärensteiner Straße</v>
          </cell>
          <cell r="B225" t="str">
            <v xml:space="preserve">Bärensteiner Straße 33 </v>
          </cell>
          <cell r="C225" t="str">
            <v>01277</v>
          </cell>
          <cell r="D225" t="str">
            <v>Dresden</v>
          </cell>
        </row>
        <row r="226">
          <cell r="A226" t="str">
            <v>Sportplatz Bärnsdorfer Straße</v>
          </cell>
          <cell r="B226" t="str">
            <v xml:space="preserve">Bärnsdorfer Straße 2 </v>
          </cell>
          <cell r="C226" t="str">
            <v>01097</v>
          </cell>
          <cell r="D226" t="str">
            <v>Dresden</v>
          </cell>
        </row>
        <row r="227">
          <cell r="A227" t="str">
            <v>Sportplatz Bertolt-Brecht-Gymnasium</v>
          </cell>
          <cell r="B227" t="str">
            <v>Thomaestraße</v>
          </cell>
          <cell r="C227" t="str">
            <v>01307</v>
          </cell>
          <cell r="D227" t="str">
            <v>Dresden</v>
          </cell>
        </row>
        <row r="228">
          <cell r="A228" t="str">
            <v>Sportplatz BIP Kreativitätsschule</v>
          </cell>
          <cell r="B228" t="str">
            <v xml:space="preserve">Tiergartenstraße 18 </v>
          </cell>
          <cell r="C228" t="str">
            <v>01219</v>
          </cell>
          <cell r="D228" t="str">
            <v>Dresden</v>
          </cell>
        </row>
        <row r="229">
          <cell r="A229" t="str">
            <v>Sportplatz Boxberger Straße</v>
          </cell>
          <cell r="B229" t="str">
            <v xml:space="preserve">Boxberger Straße 1 </v>
          </cell>
          <cell r="C229" t="str">
            <v>01239</v>
          </cell>
          <cell r="D229" t="str">
            <v>Dresden</v>
          </cell>
        </row>
        <row r="230">
          <cell r="A230" t="str">
            <v>Sportplatz BSZ Gesundheit und Sozialwesen</v>
          </cell>
          <cell r="B230" t="str">
            <v xml:space="preserve">Döbelner Straße 8 </v>
          </cell>
          <cell r="C230" t="str">
            <v>01129</v>
          </cell>
          <cell r="D230" t="str">
            <v>Dresden</v>
          </cell>
        </row>
        <row r="231">
          <cell r="A231" t="str">
            <v xml:space="preserve">Sportplatz Christliche Schule Dresden </v>
          </cell>
          <cell r="B231" t="str">
            <v xml:space="preserve">Rathener Straße 78 </v>
          </cell>
          <cell r="C231" t="str">
            <v>01259</v>
          </cell>
          <cell r="D231" t="str">
            <v>Dresden</v>
          </cell>
        </row>
        <row r="232">
          <cell r="A232" t="str">
            <v>Sportplatz Cossebaude</v>
          </cell>
          <cell r="B232" t="str">
            <v xml:space="preserve">Gohliser Weg 16 </v>
          </cell>
          <cell r="C232" t="str">
            <v>01156</v>
          </cell>
          <cell r="D232" t="str">
            <v>Dresden</v>
          </cell>
        </row>
        <row r="233">
          <cell r="A233" t="str">
            <v>Sportplatz Dobritz</v>
          </cell>
          <cell r="B233" t="str">
            <v xml:space="preserve">Breitscheidstraße 86 </v>
          </cell>
          <cell r="C233" t="str">
            <v>01237</v>
          </cell>
          <cell r="D233" t="str">
            <v>Dresden</v>
          </cell>
        </row>
        <row r="234">
          <cell r="A234" t="str">
            <v>Sportplatz Dohnaer Straße</v>
          </cell>
          <cell r="B234" t="str">
            <v xml:space="preserve">Dohnaer Straße 154 </v>
          </cell>
          <cell r="C234" t="str">
            <v>01239</v>
          </cell>
          <cell r="D234" t="str">
            <v>Dresden</v>
          </cell>
        </row>
        <row r="235">
          <cell r="A235" t="str">
            <v>Sportplatz Eibenstocker Straße</v>
          </cell>
          <cell r="B235" t="str">
            <v xml:space="preserve">Eibenstocker Straße 1 </v>
          </cell>
          <cell r="C235" t="str">
            <v>01309</v>
          </cell>
          <cell r="D235" t="str">
            <v>Dresden</v>
          </cell>
        </row>
        <row r="236">
          <cell r="A236" t="str">
            <v>Sportplatz Eisenberger Straße</v>
          </cell>
          <cell r="B236" t="str">
            <v>Eisenberger Straße 1 a</v>
          </cell>
          <cell r="C236" t="str">
            <v>01127</v>
          </cell>
          <cell r="D236" t="str">
            <v>Dresden</v>
          </cell>
        </row>
        <row r="237">
          <cell r="A237" t="str">
            <v>Sportplatz Grundschule Langebrück</v>
          </cell>
          <cell r="B237" t="str">
            <v xml:space="preserve">Friedrich-Wolf-Straße 7 </v>
          </cell>
          <cell r="C237" t="str">
            <v>01465</v>
          </cell>
          <cell r="D237" t="str">
            <v>Dresden</v>
          </cell>
        </row>
        <row r="238">
          <cell r="A238" t="str">
            <v>Sportplatz Gymnasium Plauen</v>
          </cell>
          <cell r="B238" t="str">
            <v xml:space="preserve">Kantstraße 2 </v>
          </cell>
          <cell r="C238" t="str">
            <v>01187</v>
          </cell>
          <cell r="D238" t="str">
            <v>Dresden</v>
          </cell>
        </row>
        <row r="239">
          <cell r="A239" t="str">
            <v>Sportplatz Hebbelstraße</v>
          </cell>
          <cell r="B239" t="str">
            <v xml:space="preserve">Hebbelstraße 23 </v>
          </cell>
          <cell r="C239" t="str">
            <v>01157</v>
          </cell>
          <cell r="D239" t="str">
            <v>Dresden</v>
          </cell>
        </row>
        <row r="240">
          <cell r="A240" t="str">
            <v>Sportplatz Karl-Liebknecht-Straße</v>
          </cell>
          <cell r="B240" t="str">
            <v xml:space="preserve">Karl-Liebknecht-Straße 53 </v>
          </cell>
          <cell r="C240" t="str">
            <v>01109</v>
          </cell>
          <cell r="D240" t="str">
            <v>Dresden</v>
          </cell>
        </row>
        <row r="241">
          <cell r="A241" t="str">
            <v>Sportplatz Karlsruher Straße</v>
          </cell>
          <cell r="B241" t="str">
            <v>Karlsruher Str. 77</v>
          </cell>
          <cell r="C241" t="str">
            <v>01189</v>
          </cell>
          <cell r="D241" t="str">
            <v>Dresden</v>
          </cell>
        </row>
        <row r="242">
          <cell r="A242" t="str">
            <v>Sportplatz Käthe-Kollwitz-Ufer</v>
          </cell>
          <cell r="B242" t="str">
            <v>Käthe-Kollwitz-Ufer 19 b</v>
          </cell>
          <cell r="C242" t="str">
            <v>01307</v>
          </cell>
          <cell r="D242" t="str">
            <v>Dresden</v>
          </cell>
        </row>
        <row r="243">
          <cell r="A243" t="str">
            <v>Sportplatz Klotzscher Hauptstraße</v>
          </cell>
          <cell r="B243" t="str">
            <v>Klotzscher Hauptstraße 29 f</v>
          </cell>
          <cell r="C243" t="str">
            <v>01109</v>
          </cell>
          <cell r="D243" t="str">
            <v>Dresden</v>
          </cell>
        </row>
        <row r="244">
          <cell r="A244" t="str">
            <v>Sportplatz Liebstädter Straße</v>
          </cell>
          <cell r="B244" t="str">
            <v xml:space="preserve">Liebstädter Straße 15 </v>
          </cell>
          <cell r="C244" t="str">
            <v>01277</v>
          </cell>
          <cell r="D244" t="str">
            <v>Dresden</v>
          </cell>
        </row>
        <row r="245">
          <cell r="A245" t="str">
            <v>Sportplatz Lockwitzgrund</v>
          </cell>
          <cell r="B245" t="str">
            <v xml:space="preserve">Lockwitzgrund 20 </v>
          </cell>
          <cell r="C245" t="str">
            <v>01257</v>
          </cell>
          <cell r="D245" t="str">
            <v>Dresden</v>
          </cell>
        </row>
        <row r="246">
          <cell r="A246" t="str">
            <v>Sportplatz Loschwitz</v>
          </cell>
          <cell r="B246" t="str">
            <v xml:space="preserve">Friedrich-Wieck-Straße 32 </v>
          </cell>
          <cell r="C246" t="str">
            <v>01326</v>
          </cell>
          <cell r="D246" t="str">
            <v>Dresden</v>
          </cell>
        </row>
        <row r="247">
          <cell r="A247" t="str">
            <v>Sportplatz Ludwig-Kossuth-Straße</v>
          </cell>
          <cell r="B247" t="str">
            <v>Ludwig-Kossuth-Straße 34 a</v>
          </cell>
          <cell r="C247" t="str">
            <v>01109</v>
          </cell>
          <cell r="D247" t="str">
            <v>Dresden</v>
          </cell>
        </row>
        <row r="248">
          <cell r="A248" t="str">
            <v>Sportplatz Malterstraße</v>
          </cell>
          <cell r="B248" t="str">
            <v xml:space="preserve">Malterstraße 18 </v>
          </cell>
          <cell r="C248" t="str">
            <v>01159</v>
          </cell>
          <cell r="D248" t="str">
            <v>Dresden</v>
          </cell>
        </row>
        <row r="249">
          <cell r="A249" t="str">
            <v>Sportplatz Meschwitzstraße</v>
          </cell>
          <cell r="B249" t="str">
            <v xml:space="preserve">Meschwitzstraße 10 </v>
          </cell>
          <cell r="C249" t="str">
            <v>01099</v>
          </cell>
          <cell r="D249" t="str">
            <v>Dresden</v>
          </cell>
        </row>
        <row r="250">
          <cell r="A250" t="str">
            <v>Sportplatz Nachtflügelweg</v>
          </cell>
          <cell r="B250" t="str">
            <v xml:space="preserve">Nachtflügelweg 36 </v>
          </cell>
          <cell r="C250" t="str">
            <v>01324</v>
          </cell>
          <cell r="D250" t="str">
            <v>Dresden</v>
          </cell>
        </row>
        <row r="251">
          <cell r="A251" t="str">
            <v>Sportplatz Narzissenweg</v>
          </cell>
          <cell r="B251" t="str">
            <v xml:space="preserve">Narzissenweg 9 </v>
          </cell>
          <cell r="C251" t="str">
            <v>01259</v>
          </cell>
          <cell r="D251" t="str">
            <v>Dresden</v>
          </cell>
        </row>
        <row r="252">
          <cell r="A252" t="str">
            <v>Sportplatz Neuländer Straße</v>
          </cell>
          <cell r="B252" t="str">
            <v xml:space="preserve">Neuländer Straße 60 </v>
          </cell>
          <cell r="C252" t="str">
            <v>01129</v>
          </cell>
          <cell r="D252" t="str">
            <v>Dresden</v>
          </cell>
        </row>
        <row r="253">
          <cell r="A253" t="str">
            <v>Sportplatz Nickern Wittgensdorfer Straße</v>
          </cell>
          <cell r="B253" t="str">
            <v xml:space="preserve">Wittgensdorfer Straße 30 </v>
          </cell>
          <cell r="C253" t="str">
            <v>01257</v>
          </cell>
          <cell r="D253" t="str">
            <v>Dresden</v>
          </cell>
        </row>
        <row r="254">
          <cell r="A254" t="str">
            <v>Sportplatz Oberpoyritz</v>
          </cell>
          <cell r="B254" t="str">
            <v xml:space="preserve">An der Schmiede 10 </v>
          </cell>
          <cell r="C254" t="str">
            <v>01326</v>
          </cell>
          <cell r="D254" t="str">
            <v>Dresden</v>
          </cell>
        </row>
        <row r="255">
          <cell r="A255" t="str">
            <v>Sportplatz Oskar-Röder-Straße</v>
          </cell>
          <cell r="B255" t="str">
            <v>Oskar-Röder-Straße 4 a</v>
          </cell>
          <cell r="C255" t="str">
            <v>01237</v>
          </cell>
          <cell r="D255" t="str">
            <v>Dresden</v>
          </cell>
        </row>
        <row r="256">
          <cell r="A256" t="str">
            <v>Sportplatz Pestalozzi-Gymnasium</v>
          </cell>
          <cell r="B256" t="str">
            <v xml:space="preserve">Pestalozziplatz 22 </v>
          </cell>
          <cell r="C256" t="str">
            <v>01127</v>
          </cell>
          <cell r="D256" t="str">
            <v>Dresden</v>
          </cell>
        </row>
        <row r="257">
          <cell r="A257" t="str">
            <v>Sportplatz Pfotenhauerstraße</v>
          </cell>
          <cell r="B257" t="str">
            <v xml:space="preserve">Pfotenhauerstraße 79 </v>
          </cell>
          <cell r="C257" t="str">
            <v>01307</v>
          </cell>
          <cell r="D257" t="str">
            <v>Dresden</v>
          </cell>
        </row>
        <row r="258">
          <cell r="A258" t="str">
            <v>Sportplatz Pillnitzer Landstraße 94</v>
          </cell>
          <cell r="B258" t="str">
            <v xml:space="preserve">Pillnitzer Landstraße 94 </v>
          </cell>
          <cell r="C258" t="str">
            <v>01326</v>
          </cell>
          <cell r="D258" t="str">
            <v>Dresden</v>
          </cell>
        </row>
        <row r="259">
          <cell r="A259" t="str">
            <v>Sportplatz Pirnaer Landstraße 121 b</v>
          </cell>
          <cell r="B259" t="str">
            <v>Pirnaer Landstraße 121 b</v>
          </cell>
          <cell r="C259" t="str">
            <v>01257</v>
          </cell>
          <cell r="D259" t="str">
            <v>Dresden</v>
          </cell>
        </row>
        <row r="260">
          <cell r="A260" t="str">
            <v>Sportplatz Pirnaer Landstraße 267</v>
          </cell>
          <cell r="B260" t="str">
            <v xml:space="preserve">Pirnaer Landstraße 267 </v>
          </cell>
          <cell r="C260" t="str">
            <v>01259</v>
          </cell>
          <cell r="D260" t="str">
            <v>Dresden</v>
          </cell>
        </row>
        <row r="261">
          <cell r="A261" t="str">
            <v>Sportplatz Saalhausener Straße</v>
          </cell>
          <cell r="B261" t="str">
            <v xml:space="preserve">Williamstraße 12 </v>
          </cell>
          <cell r="C261" t="str">
            <v>01159</v>
          </cell>
          <cell r="D261" t="str">
            <v>Dresden</v>
          </cell>
        </row>
        <row r="262">
          <cell r="A262" t="str">
            <v>Sportplatz Salzburger Straße</v>
          </cell>
          <cell r="B262" t="str">
            <v xml:space="preserve">Salzburger Straße 141 </v>
          </cell>
          <cell r="C262" t="str">
            <v>01237</v>
          </cell>
          <cell r="D262" t="str">
            <v>Dresden</v>
          </cell>
        </row>
        <row r="263">
          <cell r="A263" t="str">
            <v>Sportplatz Schule für Erziehungshilfe "Erich Kästner"</v>
          </cell>
          <cell r="B263" t="str">
            <v xml:space="preserve">Zinzendorfstraße 4 </v>
          </cell>
          <cell r="C263" t="str">
            <v>01069</v>
          </cell>
          <cell r="D263" t="str">
            <v>Dresden</v>
          </cell>
        </row>
        <row r="264">
          <cell r="A264" t="str">
            <v>Sportplatz Steirische Straße</v>
          </cell>
          <cell r="B264" t="str">
            <v xml:space="preserve">Steirische Straße 1 </v>
          </cell>
          <cell r="C264" t="str">
            <v>01279</v>
          </cell>
          <cell r="D264" t="str">
            <v>Dresden</v>
          </cell>
        </row>
        <row r="265">
          <cell r="A265" t="str">
            <v>Sportplatz Stuttgarter Straße</v>
          </cell>
          <cell r="B265" t="str">
            <v xml:space="preserve">Stuttgarter Straße 41 </v>
          </cell>
          <cell r="C265" t="str">
            <v>01189</v>
          </cell>
          <cell r="D265" t="str">
            <v>Dresden</v>
          </cell>
        </row>
        <row r="266">
          <cell r="A266" t="str">
            <v>Sportplatz Tolkewitzer Straße</v>
          </cell>
          <cell r="B266" t="str">
            <v xml:space="preserve">Tolkewitzer Straße 61 </v>
          </cell>
          <cell r="C266" t="str">
            <v>01277</v>
          </cell>
          <cell r="D266" t="str">
            <v>Dresden</v>
          </cell>
        </row>
        <row r="267">
          <cell r="A267" t="str">
            <v>Sportplatz Weixdorf</v>
          </cell>
          <cell r="B267" t="str">
            <v xml:space="preserve">Zum Sportplatz 4 </v>
          </cell>
          <cell r="C267" t="str">
            <v>01108</v>
          </cell>
          <cell r="D267" t="str">
            <v>Dresden</v>
          </cell>
        </row>
        <row r="268">
          <cell r="A268" t="str">
            <v>Sportplatz Wurzener Straße</v>
          </cell>
          <cell r="B268" t="str">
            <v xml:space="preserve">Wurzener Straße 20 </v>
          </cell>
          <cell r="C268" t="str">
            <v>01127</v>
          </cell>
          <cell r="D268" t="str">
            <v>Dresden</v>
          </cell>
        </row>
        <row r="269">
          <cell r="A269" t="str">
            <v>Sportplatz Zum Windkanal</v>
          </cell>
          <cell r="B269" t="str">
            <v xml:space="preserve">Zum Windkanal 14 </v>
          </cell>
          <cell r="C269" t="str">
            <v>01109</v>
          </cell>
          <cell r="D269" t="str">
            <v>Dresden</v>
          </cell>
        </row>
        <row r="270">
          <cell r="A270" t="str">
            <v>Sportraum BSZ Gastgewerbe</v>
          </cell>
          <cell r="B270" t="str">
            <v xml:space="preserve">Ehrlichstraße 1 </v>
          </cell>
          <cell r="C270" t="str">
            <v>01067</v>
          </cell>
          <cell r="D270" t="str">
            <v>Dresden</v>
          </cell>
        </row>
        <row r="271">
          <cell r="A271" t="str">
            <v>Sportzentrum Blasewitz</v>
          </cell>
          <cell r="B271" t="str">
            <v xml:space="preserve">Oehmestraße 1 </v>
          </cell>
          <cell r="C271" t="str">
            <v>01277</v>
          </cell>
          <cell r="D271" t="str">
            <v>Dresden</v>
          </cell>
        </row>
        <row r="272">
          <cell r="A272" t="str">
            <v>SPORTZENTRUM Hochland e.V.</v>
          </cell>
          <cell r="B272" t="str">
            <v>Bautzner Landstraße 291</v>
          </cell>
          <cell r="C272" t="str">
            <v>01328</v>
          </cell>
          <cell r="D272" t="str">
            <v>Dresden</v>
          </cell>
        </row>
        <row r="273">
          <cell r="A273" t="str">
            <v>Sprunghalle Freiberger Platz</v>
          </cell>
          <cell r="B273" t="str">
            <v>Freiberger Platz 1 a</v>
          </cell>
          <cell r="C273" t="str">
            <v>01067</v>
          </cell>
          <cell r="D273" t="str">
            <v>Dresden</v>
          </cell>
        </row>
        <row r="274">
          <cell r="A274" t="str">
            <v>Stadion Bodenbacher Straße</v>
          </cell>
          <cell r="B274" t="str">
            <v xml:space="preserve">Bodenbacher Straße 152 </v>
          </cell>
          <cell r="C274" t="str">
            <v>01277</v>
          </cell>
          <cell r="D274" t="str">
            <v>Dresden</v>
          </cell>
        </row>
        <row r="275">
          <cell r="A275" t="str">
            <v>Tennisanlage Waldpark</v>
          </cell>
          <cell r="B275" t="str">
            <v xml:space="preserve">Vogesenweg 10 </v>
          </cell>
          <cell r="C275" t="str">
            <v>01309</v>
          </cell>
          <cell r="D275" t="str">
            <v>Dresden</v>
          </cell>
        </row>
        <row r="276">
          <cell r="A276" t="str">
            <v>Tennisgelände Andreas-Schubert-Straße</v>
          </cell>
          <cell r="B276" t="str">
            <v>Andreas-Schubert-Straße 51</v>
          </cell>
          <cell r="C276" t="str">
            <v>01069</v>
          </cell>
          <cell r="D276" t="str">
            <v>Dresden</v>
          </cell>
        </row>
        <row r="277">
          <cell r="A277" t="str">
            <v>Traditionelles Taekwon-DO Studio</v>
          </cell>
          <cell r="B277" t="str">
            <v>Reisewitzer Straße 29</v>
          </cell>
          <cell r="C277" t="str">
            <v>01159</v>
          </cell>
          <cell r="D277" t="str">
            <v>Dresden</v>
          </cell>
        </row>
        <row r="278">
          <cell r="A278" t="str">
            <v>XXL Dresden</v>
          </cell>
          <cell r="B278" t="str">
            <v xml:space="preserve">Breitscheidstraße 40 </v>
          </cell>
          <cell r="C278" t="str">
            <v>01237</v>
          </cell>
          <cell r="D278" t="str">
            <v>Dresden</v>
          </cell>
        </row>
      </sheetData>
    </sheetDataSet>
  </externalBook>
</externalLink>
</file>

<file path=xl/externalLinks/externalLink1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Abfrage Vereine"/>
      <sheetName val="Beispiel"/>
      <sheetName val="Sportstätten"/>
    </sheetNames>
    <sheetDataSet>
      <sheetData sheetId="0"/>
      <sheetData sheetId="1"/>
      <sheetData sheetId="2">
        <row r="124">
          <cell r="A124" t="str">
            <v>Sporthalle BSZ für Agrarwirtschaft und Ernährung</v>
          </cell>
          <cell r="B124" t="str">
            <v xml:space="preserve">Canalettostraße 8 </v>
          </cell>
          <cell r="C124" t="str">
            <v>01307</v>
          </cell>
          <cell r="D124" t="str">
            <v>Dresden</v>
          </cell>
        </row>
        <row r="125">
          <cell r="A125" t="str">
            <v>Sporthalle BSZ für Bau und Technik</v>
          </cell>
          <cell r="B125" t="str">
            <v xml:space="preserve">Güntzstraße 3 </v>
          </cell>
          <cell r="C125" t="str">
            <v>01069</v>
          </cell>
          <cell r="D125" t="str">
            <v>Dresden</v>
          </cell>
        </row>
        <row r="126">
          <cell r="A126" t="str">
            <v>Sporthalle BSZ für Dienstleistung und Gestaltung</v>
          </cell>
          <cell r="B126" t="str">
            <v xml:space="preserve">Chemnitzer Straße 83 </v>
          </cell>
          <cell r="C126" t="str">
            <v>01187</v>
          </cell>
          <cell r="D126" t="str">
            <v>Dresden</v>
          </cell>
        </row>
        <row r="127">
          <cell r="A127" t="str">
            <v>Sporthalle BSZ für Elektrotechnik</v>
          </cell>
          <cell r="B127" t="str">
            <v xml:space="preserve">Strehlener Platz 2 </v>
          </cell>
          <cell r="C127" t="str">
            <v>01219</v>
          </cell>
          <cell r="D127" t="str">
            <v>Dresden</v>
          </cell>
        </row>
        <row r="128">
          <cell r="A128" t="str">
            <v>Sporthalle BSZ für Gastgewerbe "Ernst Lößnitzer"</v>
          </cell>
          <cell r="B128" t="str">
            <v xml:space="preserve">Wachsbleichstraße 6 </v>
          </cell>
          <cell r="C128" t="str">
            <v>01067</v>
          </cell>
          <cell r="D128" t="str">
            <v>Dresden</v>
          </cell>
        </row>
        <row r="129">
          <cell r="A129" t="str">
            <v>Sporthalle BSZ für Technik "Gustav Anton Zeuner"</v>
          </cell>
          <cell r="B129" t="str">
            <v xml:space="preserve">Gerokstraße 22 </v>
          </cell>
          <cell r="C129" t="str">
            <v>01307</v>
          </cell>
          <cell r="D129" t="str">
            <v>Dresden</v>
          </cell>
        </row>
        <row r="130">
          <cell r="A130" t="str">
            <v>Sporthalle BSZ für Wirtschaft "Franz Ludwig Gehe"</v>
          </cell>
          <cell r="B130" t="str">
            <v xml:space="preserve">Berthelsdorfer Weg 2 </v>
          </cell>
          <cell r="C130" t="str">
            <v>01279</v>
          </cell>
          <cell r="D130" t="str">
            <v>Dresden</v>
          </cell>
        </row>
        <row r="131">
          <cell r="A131" t="str">
            <v>Sporthalle BSZ für Wirtschaft "Prof. Dr.Zeigner"</v>
          </cell>
          <cell r="B131" t="str">
            <v xml:space="preserve">Melanchthonstraße 9 </v>
          </cell>
          <cell r="C131" t="str">
            <v>01099</v>
          </cell>
          <cell r="D131" t="str">
            <v>Dresden</v>
          </cell>
        </row>
        <row r="132">
          <cell r="A132" t="str">
            <v>Sporthalle BSZ Gesundheit und Sozialwesen</v>
          </cell>
          <cell r="B132" t="str">
            <v>Döbelner Straße 6 a</v>
          </cell>
          <cell r="C132" t="str">
            <v>01129</v>
          </cell>
          <cell r="D132" t="str">
            <v>Dresden</v>
          </cell>
        </row>
        <row r="133">
          <cell r="A133" t="str">
            <v xml:space="preserve">Sporthalle Christliche Schule Dresden </v>
          </cell>
          <cell r="B133" t="str">
            <v xml:space="preserve">Rathener Straße 78 </v>
          </cell>
          <cell r="C133" t="str">
            <v>01259</v>
          </cell>
          <cell r="D133" t="str">
            <v>Dresden</v>
          </cell>
        </row>
        <row r="134">
          <cell r="A134" t="str">
            <v>Sporthalle Dinglingerschule</v>
          </cell>
          <cell r="B134" t="str">
            <v xml:space="preserve">Dinglingerstraße 4 </v>
          </cell>
          <cell r="C134" t="str">
            <v>01307</v>
          </cell>
          <cell r="D134" t="str">
            <v>Dresden</v>
          </cell>
        </row>
        <row r="135">
          <cell r="A135" t="str">
            <v>Sporthalle Dresdner Sportclub 1898 e.V.</v>
          </cell>
          <cell r="B135" t="str">
            <v xml:space="preserve">Magdeburger Straße 12 </v>
          </cell>
          <cell r="C135" t="str">
            <v>01067</v>
          </cell>
          <cell r="D135" t="str">
            <v>Dresden</v>
          </cell>
        </row>
        <row r="136">
          <cell r="A136" t="str">
            <v>Sporthalle ehem. 141. Mittelschule</v>
          </cell>
          <cell r="B136" t="str">
            <v xml:space="preserve">Ginsterstraße 1 </v>
          </cell>
          <cell r="C136" t="str">
            <v>01169</v>
          </cell>
          <cell r="D136" t="str">
            <v>Dresden</v>
          </cell>
        </row>
        <row r="137">
          <cell r="A137" t="str">
            <v>Sporthalle ehem. 72. Oberschule</v>
          </cell>
          <cell r="B137" t="str">
            <v xml:space="preserve">Kleinnaundorfer Straße 6 </v>
          </cell>
          <cell r="C137" t="str">
            <v>01189</v>
          </cell>
          <cell r="D137" t="str">
            <v>Dresden</v>
          </cell>
        </row>
        <row r="138">
          <cell r="A138" t="str">
            <v>Sporthalle ehem. 79. Mittelschule</v>
          </cell>
          <cell r="B138" t="str">
            <v xml:space="preserve">Urnenstraße 22 </v>
          </cell>
          <cell r="C138" t="str">
            <v>01257</v>
          </cell>
          <cell r="D138" t="str">
            <v>Dresden</v>
          </cell>
        </row>
        <row r="139">
          <cell r="A139" t="str">
            <v>Sporthalle ehem. 86. Mittelschule</v>
          </cell>
          <cell r="B139" t="str">
            <v xml:space="preserve">Alexander-Herzen-Straße 64 </v>
          </cell>
          <cell r="C139" t="str">
            <v>01109</v>
          </cell>
          <cell r="D139" t="str">
            <v>Dresden</v>
          </cell>
        </row>
        <row r="140">
          <cell r="A140" t="str">
            <v>Sporthalle ehem. 87. Grundschule</v>
          </cell>
          <cell r="B140" t="str">
            <v xml:space="preserve">Plantagenweg 3 </v>
          </cell>
          <cell r="C140" t="str">
            <v>01326</v>
          </cell>
          <cell r="D140" t="str">
            <v>Dresden</v>
          </cell>
        </row>
        <row r="141">
          <cell r="A141" t="str">
            <v>Sporthalle ehem. Grundschule Schullwitz</v>
          </cell>
          <cell r="B141" t="str">
            <v xml:space="preserve">Bühlauer Straße 25 </v>
          </cell>
          <cell r="C141" t="str">
            <v>01328</v>
          </cell>
          <cell r="D141" t="str">
            <v>Dresden</v>
          </cell>
        </row>
        <row r="142">
          <cell r="A142" t="str">
            <v>Sporthalle ehem. Schule zur Lernförderung</v>
          </cell>
          <cell r="B142" t="str">
            <v xml:space="preserve">Luboldtstraße 15 </v>
          </cell>
          <cell r="C142" t="str">
            <v>01324</v>
          </cell>
          <cell r="D142" t="str">
            <v>Dresden</v>
          </cell>
        </row>
        <row r="143">
          <cell r="A143" t="str">
            <v>Sporthalle Emerich-Ambros-Ufer</v>
          </cell>
          <cell r="B143" t="str">
            <v xml:space="preserve">Emerich-Ambros-Ufer 74 </v>
          </cell>
          <cell r="C143" t="str">
            <v>01159</v>
          </cell>
          <cell r="D143" t="str">
            <v>Dresden</v>
          </cell>
        </row>
        <row r="144">
          <cell r="A144" t="str">
            <v>Sporthalle Förderzentrum "Am Leutewitzer Park"</v>
          </cell>
          <cell r="B144" t="str">
            <v xml:space="preserve">Gottfried-Keller-Straße 40 </v>
          </cell>
          <cell r="C144" t="str">
            <v>01157</v>
          </cell>
          <cell r="D144" t="str">
            <v>Dresden</v>
          </cell>
        </row>
        <row r="145">
          <cell r="A145" t="str">
            <v>Sporthalle Förderzentrum für Körperbehinderte/Sprache</v>
          </cell>
          <cell r="B145" t="str">
            <v xml:space="preserve">Fischhausstraße 12 </v>
          </cell>
          <cell r="C145" t="str">
            <v>01099</v>
          </cell>
          <cell r="D145" t="str">
            <v>Dresden</v>
          </cell>
        </row>
        <row r="146">
          <cell r="A146" t="str">
            <v>Sporthalle Forsythienstraße (ehem. 142.GS)</v>
          </cell>
          <cell r="B146" t="str">
            <v xml:space="preserve">Forsythienstraße 24 </v>
          </cell>
          <cell r="C146" t="str">
            <v>01169</v>
          </cell>
          <cell r="D146" t="str">
            <v>Dresden</v>
          </cell>
        </row>
        <row r="147">
          <cell r="A147" t="str">
            <v>Sporthalle Freie Evangelische Schule Dresden</v>
          </cell>
          <cell r="B147" t="str">
            <v xml:space="preserve">Hausdorfer Straße 4 </v>
          </cell>
          <cell r="C147" t="str">
            <v>01277</v>
          </cell>
          <cell r="D147" t="str">
            <v>Dresden</v>
          </cell>
        </row>
        <row r="148">
          <cell r="A148" t="str">
            <v xml:space="preserve">Sporthalle Gerhard Grafe </v>
          </cell>
          <cell r="B148" t="str">
            <v>Weixdorfer Rathausplatz 2 a</v>
          </cell>
          <cell r="C148" t="str">
            <v>01108</v>
          </cell>
          <cell r="D148" t="str">
            <v>Dresden</v>
          </cell>
        </row>
        <row r="149">
          <cell r="A149" t="str">
            <v>Sporthalle Ginsterstraße (ehem. 140. GS)</v>
          </cell>
          <cell r="B149" t="str">
            <v xml:space="preserve">Ginsterstraße 3 </v>
          </cell>
          <cell r="C149" t="str">
            <v>01169</v>
          </cell>
          <cell r="D149" t="str">
            <v>Dresden</v>
          </cell>
        </row>
        <row r="150">
          <cell r="A150" t="str">
            <v>Sporthalle Grundschule Cossebaude</v>
          </cell>
          <cell r="B150" t="str">
            <v xml:space="preserve">Bahnhofstraße 5 </v>
          </cell>
          <cell r="C150" t="str">
            <v>01156</v>
          </cell>
          <cell r="D150" t="str">
            <v>Dresden</v>
          </cell>
        </row>
        <row r="151">
          <cell r="A151" t="str">
            <v>Sporthalle Grundschule Naußlitz</v>
          </cell>
          <cell r="B151" t="str">
            <v xml:space="preserve">Saalhausener Straße 61 </v>
          </cell>
          <cell r="C151" t="str">
            <v>01159</v>
          </cell>
          <cell r="D151" t="str">
            <v>Dresden</v>
          </cell>
        </row>
        <row r="152">
          <cell r="A152" t="str">
            <v>Sporthalle Grundschule Schönfeld</v>
          </cell>
          <cell r="B152" t="str">
            <v>Borsbergstraße 12 a</v>
          </cell>
          <cell r="C152" t="str">
            <v>01328</v>
          </cell>
          <cell r="D152" t="str">
            <v>Dresden</v>
          </cell>
        </row>
        <row r="153">
          <cell r="A153" t="str">
            <v>Sporthalle Gymnasium Bühlau</v>
          </cell>
          <cell r="B153" t="str">
            <v xml:space="preserve">Quohrener Straße 12 </v>
          </cell>
          <cell r="C153" t="str">
            <v>01324</v>
          </cell>
          <cell r="D153" t="str">
            <v>Dresden</v>
          </cell>
        </row>
        <row r="154">
          <cell r="A154" t="str">
            <v>Sporthalle Gymnasium Bürgerwiese</v>
          </cell>
          <cell r="B154" t="str">
            <v xml:space="preserve">Parkstraße 4 </v>
          </cell>
          <cell r="C154" t="str">
            <v>01069</v>
          </cell>
          <cell r="D154" t="str">
            <v>Dresden</v>
          </cell>
        </row>
        <row r="155">
          <cell r="A155" t="str">
            <v>Sporthalle Gymnasium Cotta</v>
          </cell>
          <cell r="B155" t="str">
            <v xml:space="preserve">Cossebauder Straße 35 </v>
          </cell>
          <cell r="C155" t="str">
            <v>01157</v>
          </cell>
          <cell r="D155" t="str">
            <v>Dresden</v>
          </cell>
        </row>
        <row r="156">
          <cell r="A156" t="str">
            <v>Sporthalle Gymnasium Dreikönigschule</v>
          </cell>
          <cell r="B156" t="str">
            <v xml:space="preserve">Alaunstraße 32 </v>
          </cell>
          <cell r="C156" t="str">
            <v>01099</v>
          </cell>
          <cell r="D156" t="str">
            <v>Dresden</v>
          </cell>
        </row>
        <row r="157">
          <cell r="A157" t="str">
            <v>Sporthalle Gymnasium Klotzsche</v>
          </cell>
          <cell r="B157" t="str">
            <v xml:space="preserve">Karl-Marx-Straße 44 </v>
          </cell>
          <cell r="C157" t="str">
            <v>01109</v>
          </cell>
          <cell r="D157" t="str">
            <v>Dresden</v>
          </cell>
        </row>
        <row r="158">
          <cell r="A158" t="str">
            <v>Sporthalle Gymnasium Pieschen und 145. Oberschule</v>
          </cell>
          <cell r="B158" t="str">
            <v xml:space="preserve">Gehestraße 10 </v>
          </cell>
          <cell r="C158" t="str">
            <v>01127</v>
          </cell>
          <cell r="D158" t="str">
            <v>Dresden</v>
          </cell>
        </row>
        <row r="159">
          <cell r="A159" t="str">
            <v>Sporthalle Gymnasium Tolkewitz</v>
          </cell>
          <cell r="B159" t="str">
            <v xml:space="preserve">Kipsdorfer Straße 160 </v>
          </cell>
          <cell r="C159" t="str">
            <v>01279</v>
          </cell>
          <cell r="D159" t="str">
            <v>Dresden</v>
          </cell>
        </row>
        <row r="160">
          <cell r="A160" t="str">
            <v>Sporthalle Hans-Erlwein-Gymnasium</v>
          </cell>
          <cell r="B160" t="str">
            <v xml:space="preserve">Hepkestraße 63 </v>
          </cell>
          <cell r="C160" t="str">
            <v>01277</v>
          </cell>
          <cell r="D160" t="str">
            <v>Dresden</v>
          </cell>
        </row>
        <row r="161">
          <cell r="A161" t="str">
            <v>Sporthalle HOGA</v>
          </cell>
          <cell r="B161" t="str">
            <v xml:space="preserve">Zamenhofstraße 61 </v>
          </cell>
          <cell r="C161" t="str">
            <v>01257</v>
          </cell>
          <cell r="D161" t="str">
            <v>Dresden</v>
          </cell>
        </row>
        <row r="162">
          <cell r="A162" t="str">
            <v>Sporthalle Internationale Schule</v>
          </cell>
          <cell r="B162" t="str">
            <v xml:space="preserve">Annenstraße 9 </v>
          </cell>
          <cell r="C162" t="str">
            <v>01067</v>
          </cell>
          <cell r="D162" t="str">
            <v>Dresden</v>
          </cell>
        </row>
        <row r="163">
          <cell r="A163" t="str">
            <v>Sporthalle Julius-Ambrosius-Hülße-Gymnasium</v>
          </cell>
          <cell r="B163" t="str">
            <v xml:space="preserve">Hülßestraße 16 </v>
          </cell>
          <cell r="C163" t="str">
            <v>01237</v>
          </cell>
          <cell r="D163" t="str">
            <v>Dresden</v>
          </cell>
        </row>
        <row r="164">
          <cell r="A164" t="str">
            <v>Sporthalle Karl-Liebknecht-Straße</v>
          </cell>
          <cell r="B164" t="str">
            <v xml:space="preserve">Karl-Liebknecht-Straße 53 </v>
          </cell>
          <cell r="C164" t="str">
            <v>01109</v>
          </cell>
          <cell r="D164" t="str">
            <v>Dresden</v>
          </cell>
        </row>
        <row r="165">
          <cell r="A165" t="str">
            <v>Sporthalle Klotzsche</v>
          </cell>
          <cell r="B165" t="str">
            <v xml:space="preserve">Zum Windkanal 14 </v>
          </cell>
          <cell r="C165" t="str">
            <v>01109</v>
          </cell>
          <cell r="D165" t="str">
            <v>Dresden</v>
          </cell>
        </row>
        <row r="166">
          <cell r="A166" t="str">
            <v>Sporthalle Kreuzgymnasium Dresden</v>
          </cell>
          <cell r="B166" t="str">
            <v xml:space="preserve">Dornblüthstraße 4 </v>
          </cell>
          <cell r="C166" t="str">
            <v>01277</v>
          </cell>
          <cell r="D166" t="str">
            <v>Dresden</v>
          </cell>
        </row>
        <row r="167">
          <cell r="A167" t="str">
            <v>Sporthalle Laborschule</v>
          </cell>
          <cell r="B167" t="str">
            <v xml:space="preserve">Espenstraße 3 </v>
          </cell>
          <cell r="C167" t="str">
            <v>01169</v>
          </cell>
          <cell r="D167" t="str">
            <v>Dresden</v>
          </cell>
        </row>
        <row r="168">
          <cell r="A168" t="str">
            <v>Sporthalle Landessportbund Sachsen</v>
          </cell>
          <cell r="B168" t="str">
            <v>Marienallee 14 b</v>
          </cell>
          <cell r="C168" t="str">
            <v>01099</v>
          </cell>
          <cell r="D168" t="str">
            <v>Dresden</v>
          </cell>
        </row>
        <row r="169">
          <cell r="A169" t="str">
            <v>Sporthalle Langebrück</v>
          </cell>
          <cell r="B169" t="str">
            <v>Dresdner Straße 36 a</v>
          </cell>
          <cell r="C169" t="str">
            <v>01465</v>
          </cell>
          <cell r="D169" t="str">
            <v>Dresden</v>
          </cell>
        </row>
        <row r="170">
          <cell r="A170" t="str">
            <v>Sporthalle Lessingstraße</v>
          </cell>
          <cell r="B170" t="str">
            <v xml:space="preserve">Lessingstraße 10 </v>
          </cell>
          <cell r="C170" t="str">
            <v>01099</v>
          </cell>
          <cell r="D170" t="str">
            <v>Dresden</v>
          </cell>
        </row>
        <row r="171">
          <cell r="A171" t="str">
            <v>Sporthalle Leutewitzer Ring</v>
          </cell>
          <cell r="B171" t="str">
            <v xml:space="preserve">Leutewitzer Ring 141 </v>
          </cell>
          <cell r="C171" t="str">
            <v>01169</v>
          </cell>
          <cell r="D171" t="str">
            <v>Dresden</v>
          </cell>
        </row>
        <row r="172">
          <cell r="A172" t="str">
            <v>Sporthalle Marie-Curie-Gymnasium</v>
          </cell>
          <cell r="B172" t="str">
            <v xml:space="preserve">Zirkusstraße 7 </v>
          </cell>
          <cell r="C172" t="str">
            <v>01069</v>
          </cell>
          <cell r="D172" t="str">
            <v>Dresden</v>
          </cell>
        </row>
        <row r="173">
          <cell r="A173" t="str">
            <v>Sporthalle Martin-Andersen-Nexö-Gymnasium</v>
          </cell>
          <cell r="B173" t="str">
            <v xml:space="preserve">Haydnstraße 49 </v>
          </cell>
          <cell r="C173" t="str">
            <v>01309</v>
          </cell>
          <cell r="D173" t="str">
            <v>Dresden</v>
          </cell>
        </row>
        <row r="174">
          <cell r="A174" t="str">
            <v>Sporthalle Montessorischule</v>
          </cell>
          <cell r="B174" t="str">
            <v xml:space="preserve">Glashütter Straße 10 </v>
          </cell>
          <cell r="C174" t="str">
            <v>01309</v>
          </cell>
          <cell r="D174" t="str">
            <v>Dresden</v>
          </cell>
        </row>
        <row r="175">
          <cell r="A175" t="str">
            <v>Sporthalle Nöthnitzer Straße</v>
          </cell>
          <cell r="B175" t="str">
            <v>Nöthnitzer Straße 60 a</v>
          </cell>
          <cell r="C175" t="str">
            <v>01187</v>
          </cell>
          <cell r="D175" t="str">
            <v>Dresden</v>
          </cell>
        </row>
        <row r="176">
          <cell r="A176" t="str">
            <v>Sporthalle Oberschule Cossebaude</v>
          </cell>
          <cell r="B176" t="str">
            <v xml:space="preserve">Erna-Berger-Straße 1 </v>
          </cell>
          <cell r="C176" t="str">
            <v>01156</v>
          </cell>
          <cell r="D176" t="str">
            <v>Dresden</v>
          </cell>
        </row>
        <row r="177">
          <cell r="A177" t="str">
            <v>Sporthalle Oberschule Pieschen</v>
          </cell>
          <cell r="B177" t="str">
            <v xml:space="preserve">Robert-Matzke-Straße 14 </v>
          </cell>
          <cell r="C177" t="str">
            <v>01127</v>
          </cell>
          <cell r="D177" t="str">
            <v>Dresden</v>
          </cell>
        </row>
        <row r="178">
          <cell r="A178" t="str">
            <v>Sporthalle Oberschule Weißig</v>
          </cell>
          <cell r="B178" t="str">
            <v xml:space="preserve">Gönnsdorfer Weg 1 </v>
          </cell>
          <cell r="C178" t="str">
            <v>01328</v>
          </cell>
          <cell r="D178" t="str">
            <v>Dresden</v>
          </cell>
        </row>
        <row r="179">
          <cell r="A179" t="str">
            <v>Sporthalle Oberschule Weixdorf</v>
          </cell>
          <cell r="B179" t="str">
            <v xml:space="preserve">Alte Dresdner Straße 22 </v>
          </cell>
          <cell r="C179" t="str">
            <v>01108</v>
          </cell>
          <cell r="D179" t="str">
            <v>Dresden</v>
          </cell>
        </row>
        <row r="180">
          <cell r="A180" t="str">
            <v>Sporthalle Oskar-Röder-Straße</v>
          </cell>
          <cell r="B180" t="str">
            <v>Oskar-Röder-Straße 4 a</v>
          </cell>
          <cell r="C180" t="str">
            <v>01237</v>
          </cell>
          <cell r="D180" t="str">
            <v>Dresden</v>
          </cell>
        </row>
        <row r="181">
          <cell r="A181" t="str">
            <v>Sporthalle Pestalozziplatz</v>
          </cell>
          <cell r="B181" t="str">
            <v xml:space="preserve">Pestalozziplatz 20 </v>
          </cell>
          <cell r="C181" t="str">
            <v>01127</v>
          </cell>
          <cell r="D181" t="str">
            <v>Dresden</v>
          </cell>
        </row>
        <row r="182">
          <cell r="A182" t="str">
            <v>Sporthalle Romain-Rolland-Gymnasium</v>
          </cell>
          <cell r="B182" t="str">
            <v xml:space="preserve">Weintraubenstraße 3 </v>
          </cell>
          <cell r="C182" t="str">
            <v>01099</v>
          </cell>
          <cell r="D182" t="str">
            <v>Dresden</v>
          </cell>
        </row>
        <row r="183">
          <cell r="A183" t="str">
            <v>Sporthalle Schule für Erziehungshilfe</v>
          </cell>
          <cell r="B183" t="str">
            <v xml:space="preserve">Karl-Laux-Straße 5 </v>
          </cell>
          <cell r="C183" t="str">
            <v>01219</v>
          </cell>
          <cell r="D183" t="str">
            <v>Dresden</v>
          </cell>
        </row>
        <row r="184">
          <cell r="A184" t="str">
            <v>Sporthalle Schule für Erziehungshilfe "Erich Kästner"</v>
          </cell>
          <cell r="B184" t="str">
            <v xml:space="preserve">Zinzendorfstraße 4 </v>
          </cell>
          <cell r="C184" t="str">
            <v>01069</v>
          </cell>
          <cell r="D184" t="str">
            <v>Dresden</v>
          </cell>
        </row>
        <row r="185">
          <cell r="A185" t="str">
            <v>Sporthalle Schule für geistig Behinderte "Astrid Lindgren"</v>
          </cell>
          <cell r="B185" t="str">
            <v xml:space="preserve">Lise-Meitner-Straße 22 </v>
          </cell>
          <cell r="C185" t="str">
            <v>01169</v>
          </cell>
          <cell r="D185" t="str">
            <v>Dresden</v>
          </cell>
        </row>
        <row r="186">
          <cell r="A186" t="str">
            <v>Sporthalle Schule zur Lernförderung "A.S.Makarenko"</v>
          </cell>
          <cell r="B186" t="str">
            <v xml:space="preserve">Leisniger Straße 76 </v>
          </cell>
          <cell r="C186" t="str">
            <v>01127</v>
          </cell>
          <cell r="D186" t="str">
            <v>Dresden</v>
          </cell>
        </row>
        <row r="187">
          <cell r="A187" t="str">
            <v>Sporthalle Schule zur Lernförderung "Albert Schweitzer"</v>
          </cell>
          <cell r="B187" t="str">
            <v xml:space="preserve">Georg-Palitzsch-Straße 40 </v>
          </cell>
          <cell r="C187" t="str">
            <v>01239</v>
          </cell>
          <cell r="D187" t="str">
            <v>Dresden</v>
          </cell>
        </row>
        <row r="188">
          <cell r="A188" t="str">
            <v>Sporthalle Schule zur Lernförderung "Am Landgraben"</v>
          </cell>
          <cell r="B188" t="str">
            <v xml:space="preserve">Pirnaer Landstraße 55 </v>
          </cell>
          <cell r="C188" t="str">
            <v>01237</v>
          </cell>
          <cell r="D188" t="str">
            <v>Dresden</v>
          </cell>
        </row>
        <row r="189">
          <cell r="A189" t="str">
            <v>Sporthalle Sportschulzentrum</v>
          </cell>
          <cell r="B189" t="str">
            <v>Messering 2 a</v>
          </cell>
          <cell r="C189" t="str">
            <v>01067</v>
          </cell>
          <cell r="D189" t="str">
            <v>Dresden</v>
          </cell>
        </row>
        <row r="190">
          <cell r="A190" t="str">
            <v>Sporthalle St. Benno-Gymnasium</v>
          </cell>
          <cell r="B190" t="str">
            <v xml:space="preserve">Pillnitzer Straße 39 </v>
          </cell>
          <cell r="C190" t="str">
            <v>01069</v>
          </cell>
          <cell r="D190" t="str">
            <v>Dresden</v>
          </cell>
        </row>
        <row r="191">
          <cell r="A191" t="str">
            <v>Sporthalle STO Erlweinstraße 6a</v>
          </cell>
          <cell r="B191" t="str">
            <v>Erlweinstraße 6 a</v>
          </cell>
          <cell r="C191" t="str">
            <v>01069</v>
          </cell>
          <cell r="D191" t="str">
            <v>Dresden</v>
          </cell>
        </row>
        <row r="192">
          <cell r="A192" t="str">
            <v>Sporthalle Terrassenufer (ehem. 18. GS)</v>
          </cell>
          <cell r="B192" t="str">
            <v xml:space="preserve">Terrassenufer 15 </v>
          </cell>
          <cell r="C192" t="str">
            <v>01069</v>
          </cell>
          <cell r="D192" t="str">
            <v>Dresden</v>
          </cell>
        </row>
        <row r="193">
          <cell r="A193" t="str">
            <v>Sporthalle Teutoburgstraße (ehem. 20.GS)</v>
          </cell>
          <cell r="B193" t="str">
            <v xml:space="preserve">Teutoburgstraße 15 </v>
          </cell>
          <cell r="C193" t="str">
            <v>01309</v>
          </cell>
          <cell r="D193" t="str">
            <v>Dresden</v>
          </cell>
        </row>
        <row r="194">
          <cell r="A194" t="str">
            <v>Sporthalle Thäterstraße (ehem. 42.GS)</v>
          </cell>
          <cell r="B194" t="str">
            <v xml:space="preserve">Mengsstraße 19 </v>
          </cell>
          <cell r="C194" t="str">
            <v>01139</v>
          </cell>
          <cell r="D194" t="str">
            <v>Dresden</v>
          </cell>
        </row>
        <row r="195">
          <cell r="A195" t="str">
            <v>Sporthalle Universitätsklinikum, Haus 25</v>
          </cell>
          <cell r="B195" t="str">
            <v xml:space="preserve">Fetscherstraße 74 </v>
          </cell>
          <cell r="C195" t="str">
            <v>01307</v>
          </cell>
          <cell r="D195" t="str">
            <v>Dresden</v>
          </cell>
        </row>
        <row r="196">
          <cell r="A196" t="str">
            <v>Sporthalle Universitätsschule</v>
          </cell>
          <cell r="B196" t="str">
            <v>Cämmerswalder Str. 41</v>
          </cell>
          <cell r="C196" t="str">
            <v>01189</v>
          </cell>
          <cell r="D196" t="str">
            <v>Dresden</v>
          </cell>
        </row>
        <row r="197">
          <cell r="A197" t="str">
            <v>Sporthalle Vitzthum-Gymnasium</v>
          </cell>
          <cell r="B197" t="str">
            <v xml:space="preserve">Paradiesstraße 35 </v>
          </cell>
          <cell r="C197" t="str">
            <v>01217</v>
          </cell>
          <cell r="D197" t="str">
            <v>Dresden</v>
          </cell>
        </row>
        <row r="198">
          <cell r="A198" t="str">
            <v>Sporthalle Walddorfschule</v>
          </cell>
          <cell r="B198" t="str">
            <v>Marienallee 5</v>
          </cell>
          <cell r="C198" t="str">
            <v>01099</v>
          </cell>
          <cell r="D198" t="str">
            <v>Dresden</v>
          </cell>
        </row>
        <row r="199">
          <cell r="A199" t="str">
            <v>Sporthalle Weberplatz</v>
          </cell>
          <cell r="B199" t="str">
            <v xml:space="preserve">Weberplatz 5 </v>
          </cell>
          <cell r="C199" t="str">
            <v>01217</v>
          </cell>
          <cell r="D199" t="str">
            <v>Dresden</v>
          </cell>
        </row>
        <row r="200">
          <cell r="A200" t="str">
            <v>Sportkomplex Jägerpark</v>
          </cell>
          <cell r="B200" t="str">
            <v xml:space="preserve">Jägerpark 12 </v>
          </cell>
          <cell r="C200" t="str">
            <v>01099</v>
          </cell>
          <cell r="D200" t="str">
            <v>Dresden</v>
          </cell>
        </row>
        <row r="201">
          <cell r="A201" t="str">
            <v>Sportpark Ostra</v>
          </cell>
          <cell r="B201" t="str">
            <v xml:space="preserve">Magdeburger Straße 10 </v>
          </cell>
          <cell r="C201" t="str">
            <v>01067</v>
          </cell>
          <cell r="D201" t="str">
            <v>Dresden</v>
          </cell>
        </row>
        <row r="202">
          <cell r="A202" t="str">
            <v>Sportplatz  129. Grundschule</v>
          </cell>
          <cell r="B202" t="str">
            <v xml:space="preserve">Otto-Dix-Ring 57 </v>
          </cell>
          <cell r="C202" t="str">
            <v>01219</v>
          </cell>
          <cell r="D202" t="str">
            <v>Dresden</v>
          </cell>
        </row>
        <row r="203">
          <cell r="A203" t="str">
            <v>Sportplatz "Am Dölzschgaben"</v>
          </cell>
          <cell r="B203" t="str">
            <v xml:space="preserve">Am Dölzschgraben 7 </v>
          </cell>
          <cell r="C203" t="str">
            <v>01187</v>
          </cell>
          <cell r="D203" t="str">
            <v>Dresden</v>
          </cell>
        </row>
        <row r="204">
          <cell r="A204" t="str">
            <v>Sportplatz "Am Leutewitzer Park"</v>
          </cell>
          <cell r="B204" t="str">
            <v>Steinbacher Straße 56 a</v>
          </cell>
          <cell r="C204" t="str">
            <v>01157</v>
          </cell>
          <cell r="D204" t="str">
            <v>Dresden</v>
          </cell>
        </row>
        <row r="205">
          <cell r="A205" t="str">
            <v>Sportplatz 101. Oberschule</v>
          </cell>
          <cell r="B205" t="str">
            <v xml:space="preserve">Pfotenhauerstraße 42 </v>
          </cell>
          <cell r="C205" t="str">
            <v>01307</v>
          </cell>
          <cell r="D205" t="str">
            <v>Dresden</v>
          </cell>
        </row>
        <row r="206">
          <cell r="A206" t="str">
            <v>Sportplatz 107. Oberschule</v>
          </cell>
          <cell r="B206" t="str">
            <v xml:space="preserve">Hepkestraße 28 </v>
          </cell>
          <cell r="C206" t="str">
            <v>01309</v>
          </cell>
          <cell r="D206" t="str">
            <v>Dresden</v>
          </cell>
        </row>
        <row r="207">
          <cell r="A207" t="str">
            <v>Sportplatz 113. Grundschule</v>
          </cell>
          <cell r="B207" t="str">
            <v xml:space="preserve">Georg-Nerlich-Straße 1 </v>
          </cell>
          <cell r="C207" t="str">
            <v>01307</v>
          </cell>
          <cell r="D207" t="str">
            <v>Dresden</v>
          </cell>
        </row>
        <row r="208">
          <cell r="A208" t="str">
            <v>Sportplatz 120. Grundschule</v>
          </cell>
          <cell r="B208" t="str">
            <v xml:space="preserve">Trattendorfer Straße 1 </v>
          </cell>
          <cell r="C208" t="str">
            <v>01239</v>
          </cell>
          <cell r="D208" t="str">
            <v>Dresden</v>
          </cell>
        </row>
        <row r="209">
          <cell r="A209" t="str">
            <v>Sportplatz 121. Oberschule</v>
          </cell>
          <cell r="B209" t="str">
            <v xml:space="preserve">Gamigstraße 28 </v>
          </cell>
          <cell r="C209" t="str">
            <v>01239</v>
          </cell>
          <cell r="D209" t="str">
            <v>Dresden</v>
          </cell>
        </row>
        <row r="210">
          <cell r="A210" t="str">
            <v>Sportplatz 135. Grundschule</v>
          </cell>
          <cell r="B210" t="str">
            <v xml:space="preserve">Amalie-Dietrich-Platz 10 </v>
          </cell>
          <cell r="C210" t="str">
            <v>01169</v>
          </cell>
          <cell r="D210" t="str">
            <v>Dresden</v>
          </cell>
        </row>
        <row r="211">
          <cell r="A211" t="str">
            <v>Sportplatz 15. Grundschule</v>
          </cell>
          <cell r="B211" t="str">
            <v xml:space="preserve">Seifhennersdorfer Straße 10 </v>
          </cell>
          <cell r="C211" t="str">
            <v>01099</v>
          </cell>
          <cell r="D211" t="str">
            <v>Dresden</v>
          </cell>
        </row>
        <row r="212">
          <cell r="A212" t="str">
            <v>Sportplatz 19. Grundschule</v>
          </cell>
          <cell r="B212" t="str">
            <v xml:space="preserve">Am Jägerpark 5 </v>
          </cell>
          <cell r="C212" t="str">
            <v>01099</v>
          </cell>
          <cell r="D212" t="str">
            <v>Dresden</v>
          </cell>
        </row>
        <row r="213">
          <cell r="A213" t="str">
            <v>Sportplatz 30. Grundschule</v>
          </cell>
          <cell r="B213" t="str">
            <v xml:space="preserve">Hechtstraße 55 </v>
          </cell>
          <cell r="C213" t="str">
            <v>01097</v>
          </cell>
          <cell r="D213" t="str">
            <v>Dresden</v>
          </cell>
        </row>
        <row r="214">
          <cell r="A214" t="str">
            <v>Sportplatz 46. Oberschule</v>
          </cell>
          <cell r="B214" t="str">
            <v xml:space="preserve">Leubnitzer Straße 14 </v>
          </cell>
          <cell r="C214" t="str">
            <v>01069</v>
          </cell>
          <cell r="D214" t="str">
            <v>Dresden</v>
          </cell>
        </row>
        <row r="215">
          <cell r="A215" t="str">
            <v>Sportplatz 62. Oberschule</v>
          </cell>
          <cell r="B215" t="str">
            <v xml:space="preserve">Fidelio-F.-Finke-Straße 15 </v>
          </cell>
          <cell r="C215" t="str">
            <v>01326</v>
          </cell>
          <cell r="D215" t="str">
            <v>Dresden</v>
          </cell>
        </row>
        <row r="216">
          <cell r="A216" t="str">
            <v>Sportplatz 63. Grundschule</v>
          </cell>
          <cell r="B216" t="str">
            <v xml:space="preserve">Wägnerstraße 24 </v>
          </cell>
          <cell r="C216" t="str">
            <v>01309</v>
          </cell>
          <cell r="D216" t="str">
            <v>Dresden</v>
          </cell>
        </row>
        <row r="217">
          <cell r="A217" t="str">
            <v>Sportplatz 66. Oberschule</v>
          </cell>
          <cell r="B217" t="str">
            <v xml:space="preserve">Dieselstraße 55 </v>
          </cell>
          <cell r="C217" t="str">
            <v>01257</v>
          </cell>
          <cell r="D217" t="str">
            <v>Dresden</v>
          </cell>
        </row>
        <row r="218">
          <cell r="A218" t="str">
            <v>Sportplatz 77. Grundschule</v>
          </cell>
          <cell r="B218" t="str">
            <v xml:space="preserve">Am Urnenfeld 27 </v>
          </cell>
          <cell r="C218" t="str">
            <v>01157</v>
          </cell>
          <cell r="D218" t="str">
            <v>Dresden</v>
          </cell>
        </row>
        <row r="219">
          <cell r="A219" t="str">
            <v>Sportplatz 81. Grundschule</v>
          </cell>
          <cell r="B219" t="str">
            <v xml:space="preserve">Robert-Weber-Straße 5 </v>
          </cell>
          <cell r="C219" t="str">
            <v>01187</v>
          </cell>
          <cell r="D219" t="str">
            <v>Dresden</v>
          </cell>
        </row>
        <row r="220">
          <cell r="A220" t="str">
            <v>Sportplatz 9. Oberschule</v>
          </cell>
          <cell r="B220" t="str">
            <v xml:space="preserve">Lommatzscher Straße 121 </v>
          </cell>
          <cell r="C220" t="str">
            <v>01139</v>
          </cell>
          <cell r="D220" t="str">
            <v>Dresden</v>
          </cell>
        </row>
        <row r="221">
          <cell r="A221" t="str">
            <v>Sportplatz Aachener Straße</v>
          </cell>
          <cell r="B221" t="str">
            <v>Aachener Straße 19 a</v>
          </cell>
          <cell r="C221" t="str">
            <v>01129</v>
          </cell>
          <cell r="D221" t="str">
            <v>Dresden</v>
          </cell>
        </row>
        <row r="222">
          <cell r="A222" t="str">
            <v>Sportplatz am Gemeindezentrum Gompitz</v>
          </cell>
          <cell r="B222" t="str">
            <v>Altnossener Straße 46 a</v>
          </cell>
          <cell r="C222" t="str">
            <v>01156</v>
          </cell>
          <cell r="D222" t="str">
            <v>Dresden</v>
          </cell>
        </row>
        <row r="223">
          <cell r="A223" t="str">
            <v>Sportplatz Bärensteiner Straße</v>
          </cell>
          <cell r="B223" t="str">
            <v xml:space="preserve">Bärensteiner Straße 33 </v>
          </cell>
          <cell r="C223" t="str">
            <v>01277</v>
          </cell>
          <cell r="D223" t="str">
            <v>Dresden</v>
          </cell>
        </row>
        <row r="224">
          <cell r="A224" t="str">
            <v>Sportplatz Bärnsdorfer Straße</v>
          </cell>
          <cell r="B224" t="str">
            <v xml:space="preserve">Bärnsdorfer Straße 2 </v>
          </cell>
          <cell r="C224" t="str">
            <v>01097</v>
          </cell>
          <cell r="D224" t="str">
            <v>Dresden</v>
          </cell>
        </row>
        <row r="225">
          <cell r="A225" t="str">
            <v>Sportplatz Bertolt-Brecht-Gymnasium</v>
          </cell>
          <cell r="B225" t="str">
            <v>Thomaestraße</v>
          </cell>
          <cell r="C225" t="str">
            <v>01307</v>
          </cell>
          <cell r="D225" t="str">
            <v>Dresden</v>
          </cell>
        </row>
        <row r="226">
          <cell r="A226" t="str">
            <v>Sportplatz BIP Kreativitätsschule</v>
          </cell>
          <cell r="B226" t="str">
            <v xml:space="preserve">Tiergartenstraße 18 </v>
          </cell>
          <cell r="C226" t="str">
            <v>01219</v>
          </cell>
          <cell r="D226" t="str">
            <v>Dresden</v>
          </cell>
        </row>
        <row r="227">
          <cell r="A227" t="str">
            <v>Sportplatz Boxberger Straße</v>
          </cell>
          <cell r="B227" t="str">
            <v xml:space="preserve">Boxberger Straße 1 </v>
          </cell>
          <cell r="C227" t="str">
            <v>01239</v>
          </cell>
          <cell r="D227" t="str">
            <v>Dresden</v>
          </cell>
        </row>
        <row r="228">
          <cell r="A228" t="str">
            <v>Sportplatz BSZ Gesundheit und Sozialwesen</v>
          </cell>
          <cell r="B228" t="str">
            <v xml:space="preserve">Döbelner Straße 8 </v>
          </cell>
          <cell r="C228" t="str">
            <v>01129</v>
          </cell>
          <cell r="D228" t="str">
            <v>Dresden</v>
          </cell>
        </row>
        <row r="229">
          <cell r="A229" t="str">
            <v xml:space="preserve">Sportplatz Christliche Schule Dresden </v>
          </cell>
          <cell r="B229" t="str">
            <v xml:space="preserve">Rathener Straße 78 </v>
          </cell>
          <cell r="C229" t="str">
            <v>01259</v>
          </cell>
          <cell r="D229" t="str">
            <v>Dresden</v>
          </cell>
        </row>
        <row r="230">
          <cell r="A230" t="str">
            <v>Sportplatz Cossebaude</v>
          </cell>
          <cell r="B230" t="str">
            <v xml:space="preserve">Gohliser Weg 16 </v>
          </cell>
          <cell r="C230" t="str">
            <v>01156</v>
          </cell>
          <cell r="D230" t="str">
            <v>Dresden</v>
          </cell>
        </row>
        <row r="231">
          <cell r="A231" t="str">
            <v>Sportplatz Dobritz</v>
          </cell>
          <cell r="B231" t="str">
            <v xml:space="preserve">Breitscheidstraße 86 </v>
          </cell>
          <cell r="C231" t="str">
            <v>01237</v>
          </cell>
          <cell r="D231" t="str">
            <v>Dresden</v>
          </cell>
        </row>
        <row r="232">
          <cell r="A232" t="str">
            <v>Sportplatz Dohnaer Straße</v>
          </cell>
          <cell r="B232" t="str">
            <v xml:space="preserve">Dohnaer Straße 154 </v>
          </cell>
          <cell r="C232" t="str">
            <v>01239</v>
          </cell>
          <cell r="D232" t="str">
            <v>Dresden</v>
          </cell>
        </row>
        <row r="233">
          <cell r="A233" t="str">
            <v>Sportplatz Eibenstocker Straße</v>
          </cell>
          <cell r="B233" t="str">
            <v xml:space="preserve">Eibenstocker Straße 1 </v>
          </cell>
          <cell r="C233" t="str">
            <v>01309</v>
          </cell>
          <cell r="D233" t="str">
            <v>Dresden</v>
          </cell>
        </row>
        <row r="234">
          <cell r="A234" t="str">
            <v>Sportplatz Eisenberger Straße</v>
          </cell>
          <cell r="B234" t="str">
            <v>Eisenberger Straße 1 a</v>
          </cell>
          <cell r="C234" t="str">
            <v>01127</v>
          </cell>
          <cell r="D234" t="str">
            <v>Dresden</v>
          </cell>
        </row>
        <row r="235">
          <cell r="A235" t="str">
            <v>Sportplatz Grundschule Langebrück</v>
          </cell>
          <cell r="B235" t="str">
            <v xml:space="preserve">Friedrich-Wolf-Straße 7 </v>
          </cell>
          <cell r="C235" t="str">
            <v>01465</v>
          </cell>
          <cell r="D235" t="str">
            <v>Dresden</v>
          </cell>
        </row>
        <row r="236">
          <cell r="A236" t="str">
            <v>Sportplatz Gymnasium Plauen</v>
          </cell>
          <cell r="B236" t="str">
            <v xml:space="preserve">Kantstraße 2 </v>
          </cell>
          <cell r="C236" t="str">
            <v>01187</v>
          </cell>
          <cell r="D236" t="str">
            <v>Dresden</v>
          </cell>
        </row>
        <row r="237">
          <cell r="A237" t="str">
            <v>Sportplatz Hebbelstraße</v>
          </cell>
          <cell r="B237" t="str">
            <v xml:space="preserve">Hebbelstraße 23 </v>
          </cell>
          <cell r="C237" t="str">
            <v>01157</v>
          </cell>
          <cell r="D237" t="str">
            <v>Dresden</v>
          </cell>
        </row>
        <row r="238">
          <cell r="A238" t="str">
            <v>Sportplatz Karl-Liebknecht-Straße</v>
          </cell>
          <cell r="B238" t="str">
            <v xml:space="preserve">Karl-Liebknecht-Straße 53 </v>
          </cell>
          <cell r="C238" t="str">
            <v>01109</v>
          </cell>
          <cell r="D238" t="str">
            <v>Dresden</v>
          </cell>
        </row>
        <row r="239">
          <cell r="A239" t="str">
            <v>Sportplatz Karlsruher Straße</v>
          </cell>
          <cell r="B239" t="str">
            <v>Karlsruher Str. 77</v>
          </cell>
          <cell r="C239" t="str">
            <v>01189</v>
          </cell>
          <cell r="D239" t="str">
            <v>Dresden</v>
          </cell>
        </row>
        <row r="240">
          <cell r="A240" t="str">
            <v>Sportplatz Käthe-Kollwitz-Ufer</v>
          </cell>
          <cell r="B240" t="str">
            <v>Käthe-Kollwitz-Ufer 19 b</v>
          </cell>
          <cell r="C240" t="str">
            <v>01307</v>
          </cell>
          <cell r="D240" t="str">
            <v>Dresden</v>
          </cell>
        </row>
        <row r="241">
          <cell r="A241" t="str">
            <v>Sportplatz Klotzscher Hauptstraße</v>
          </cell>
          <cell r="B241" t="str">
            <v>Klotzscher Hauptstraße 29 f</v>
          </cell>
          <cell r="C241" t="str">
            <v>01109</v>
          </cell>
          <cell r="D241" t="str">
            <v>Dresden</v>
          </cell>
        </row>
        <row r="242">
          <cell r="A242" t="str">
            <v>Sportplatz Liebstädter Straße</v>
          </cell>
          <cell r="B242" t="str">
            <v xml:space="preserve">Liebstädter Straße 15 </v>
          </cell>
          <cell r="C242" t="str">
            <v>01277</v>
          </cell>
          <cell r="D242" t="str">
            <v>Dresden</v>
          </cell>
        </row>
        <row r="243">
          <cell r="A243" t="str">
            <v>Sportplatz Lockwitzgrund</v>
          </cell>
          <cell r="B243" t="str">
            <v xml:space="preserve">Lockwitzgrund 20 </v>
          </cell>
          <cell r="C243" t="str">
            <v>01257</v>
          </cell>
          <cell r="D243" t="str">
            <v>Dresden</v>
          </cell>
        </row>
        <row r="244">
          <cell r="A244" t="str">
            <v>Sportplatz Loschwitz</v>
          </cell>
          <cell r="B244" t="str">
            <v xml:space="preserve">Friedrich-Wieck-Straße 32 </v>
          </cell>
          <cell r="C244" t="str">
            <v>01326</v>
          </cell>
          <cell r="D244" t="str">
            <v>Dresden</v>
          </cell>
        </row>
        <row r="245">
          <cell r="A245" t="str">
            <v>Sportplatz Ludwig-Kossuth-Straße</v>
          </cell>
          <cell r="B245" t="str">
            <v>Ludwig-Kossuth-Straße 34 a</v>
          </cell>
          <cell r="C245" t="str">
            <v>01109</v>
          </cell>
          <cell r="D245" t="str">
            <v>Dresden</v>
          </cell>
        </row>
        <row r="246">
          <cell r="A246" t="str">
            <v>Sportplatz Malterstraße</v>
          </cell>
          <cell r="B246" t="str">
            <v xml:space="preserve">Malterstraße 18 </v>
          </cell>
          <cell r="C246" t="str">
            <v>01159</v>
          </cell>
          <cell r="D246" t="str">
            <v>Dresden</v>
          </cell>
        </row>
        <row r="247">
          <cell r="A247" t="str">
            <v>Sportplatz Meschwitzstraße</v>
          </cell>
          <cell r="B247" t="str">
            <v xml:space="preserve">Meschwitzstraße 10 </v>
          </cell>
          <cell r="C247" t="str">
            <v>01099</v>
          </cell>
          <cell r="D247" t="str">
            <v>Dresden</v>
          </cell>
        </row>
        <row r="248">
          <cell r="A248" t="str">
            <v>Sportplatz Nachtflügelweg</v>
          </cell>
          <cell r="B248" t="str">
            <v xml:space="preserve">Nachtflügelweg 36 </v>
          </cell>
          <cell r="C248" t="str">
            <v>01324</v>
          </cell>
          <cell r="D248" t="str">
            <v>Dresden</v>
          </cell>
        </row>
        <row r="249">
          <cell r="A249" t="str">
            <v>Sportplatz Narzissenweg</v>
          </cell>
          <cell r="B249" t="str">
            <v xml:space="preserve">Narzissenweg 9 </v>
          </cell>
          <cell r="C249" t="str">
            <v>01259</v>
          </cell>
          <cell r="D249" t="str">
            <v>Dresden</v>
          </cell>
        </row>
        <row r="250">
          <cell r="A250" t="str">
            <v>Sportplatz Neuländer Straße</v>
          </cell>
          <cell r="B250" t="str">
            <v xml:space="preserve">Neuländer Straße 60 </v>
          </cell>
          <cell r="C250" t="str">
            <v>01129</v>
          </cell>
          <cell r="D250" t="str">
            <v>Dresden</v>
          </cell>
        </row>
        <row r="251">
          <cell r="A251" t="str">
            <v>Sportplatz Nickern Wittgensdorfer Straße</v>
          </cell>
          <cell r="B251" t="str">
            <v xml:space="preserve">Wittgensdorfer Straße 30 </v>
          </cell>
          <cell r="C251" t="str">
            <v>01257</v>
          </cell>
          <cell r="D251" t="str">
            <v>Dresden</v>
          </cell>
        </row>
        <row r="252">
          <cell r="A252" t="str">
            <v>Sportplatz Oberpoyritz</v>
          </cell>
          <cell r="B252" t="str">
            <v xml:space="preserve">An der Schmiede 10 </v>
          </cell>
          <cell r="C252" t="str">
            <v>01326</v>
          </cell>
          <cell r="D252" t="str">
            <v>Dresden</v>
          </cell>
        </row>
        <row r="253">
          <cell r="A253" t="str">
            <v>Sportplatz Oskar-Röder-Straße</v>
          </cell>
          <cell r="B253" t="str">
            <v>Oskar-Röder-Straße 4 a</v>
          </cell>
          <cell r="C253" t="str">
            <v>01237</v>
          </cell>
          <cell r="D253" t="str">
            <v>Dresden</v>
          </cell>
        </row>
        <row r="254">
          <cell r="A254" t="str">
            <v>Sportplatz Pestalozzi-Gymnasium</v>
          </cell>
          <cell r="B254" t="str">
            <v xml:space="preserve">Pestalozziplatz 22 </v>
          </cell>
          <cell r="C254" t="str">
            <v>01127</v>
          </cell>
          <cell r="D254" t="str">
            <v>Dresden</v>
          </cell>
        </row>
        <row r="255">
          <cell r="A255" t="str">
            <v>Sportplatz Pfotenhauerstraße</v>
          </cell>
          <cell r="B255" t="str">
            <v xml:space="preserve">Pfotenhauerstraße 79 </v>
          </cell>
          <cell r="C255" t="str">
            <v>01307</v>
          </cell>
          <cell r="D255" t="str">
            <v>Dresden</v>
          </cell>
        </row>
        <row r="256">
          <cell r="A256" t="str">
            <v>Sportplatz Pillnitzer Landstraße 94</v>
          </cell>
          <cell r="B256" t="str">
            <v xml:space="preserve">Pillnitzer Landstraße 94 </v>
          </cell>
          <cell r="C256" t="str">
            <v>01326</v>
          </cell>
          <cell r="D256" t="str">
            <v>Dresden</v>
          </cell>
        </row>
        <row r="257">
          <cell r="A257" t="str">
            <v>Sportplatz Pirnaer Landstraße 121 b</v>
          </cell>
          <cell r="B257" t="str">
            <v>Pirnaer Landstraße 121 b</v>
          </cell>
          <cell r="C257" t="str">
            <v>01257</v>
          </cell>
          <cell r="D257" t="str">
            <v>Dresden</v>
          </cell>
        </row>
        <row r="258">
          <cell r="A258" t="str">
            <v>Sportplatz Pirnaer Landstraße 267</v>
          </cell>
          <cell r="B258" t="str">
            <v xml:space="preserve">Pirnaer Landstraße 267 </v>
          </cell>
          <cell r="C258" t="str">
            <v>01259</v>
          </cell>
          <cell r="D258" t="str">
            <v>Dresden</v>
          </cell>
        </row>
        <row r="259">
          <cell r="A259" t="str">
            <v>Sportplatz Saalhausener Straße</v>
          </cell>
          <cell r="B259" t="str">
            <v xml:space="preserve">Williamstraße 12 </v>
          </cell>
          <cell r="C259" t="str">
            <v>01159</v>
          </cell>
          <cell r="D259" t="str">
            <v>Dresden</v>
          </cell>
        </row>
        <row r="260">
          <cell r="A260" t="str">
            <v>Sportplatz Salzburger Straße</v>
          </cell>
          <cell r="B260" t="str">
            <v xml:space="preserve">Salzburger Straße 141 </v>
          </cell>
          <cell r="C260" t="str">
            <v>01237</v>
          </cell>
          <cell r="D260" t="str">
            <v>Dresden</v>
          </cell>
        </row>
        <row r="261">
          <cell r="A261" t="str">
            <v>Sportplatz Schule für Erziehungshilfe "Erich Kästner"</v>
          </cell>
          <cell r="B261" t="str">
            <v xml:space="preserve">Zinzendorfstraße 4 </v>
          </cell>
          <cell r="C261" t="str">
            <v>01069</v>
          </cell>
          <cell r="D261" t="str">
            <v>Dresden</v>
          </cell>
        </row>
        <row r="262">
          <cell r="A262" t="str">
            <v>Sportplatz Steirische Straße</v>
          </cell>
          <cell r="B262" t="str">
            <v xml:space="preserve">Steirische Straße 1 </v>
          </cell>
          <cell r="C262" t="str">
            <v>01279</v>
          </cell>
          <cell r="D262" t="str">
            <v>Dresden</v>
          </cell>
        </row>
        <row r="263">
          <cell r="A263" t="str">
            <v>Sportplatz Stuttgarter Straße</v>
          </cell>
          <cell r="B263" t="str">
            <v xml:space="preserve">Stuttgarter Straße 41 </v>
          </cell>
          <cell r="C263" t="str">
            <v>01189</v>
          </cell>
          <cell r="D263" t="str">
            <v>Dresden</v>
          </cell>
        </row>
        <row r="264">
          <cell r="A264" t="str">
            <v>Sportplatz Tolkewitzer Straße</v>
          </cell>
          <cell r="B264" t="str">
            <v xml:space="preserve">Tolkewitzer Straße 61 </v>
          </cell>
          <cell r="C264" t="str">
            <v>01277</v>
          </cell>
          <cell r="D264" t="str">
            <v>Dresden</v>
          </cell>
        </row>
        <row r="265">
          <cell r="A265" t="str">
            <v>Sportplatz Weixdorf</v>
          </cell>
          <cell r="B265" t="str">
            <v xml:space="preserve">Zum Sportplatz 4 </v>
          </cell>
          <cell r="C265" t="str">
            <v>01108</v>
          </cell>
          <cell r="D265" t="str">
            <v>Dresden</v>
          </cell>
        </row>
        <row r="266">
          <cell r="A266" t="str">
            <v>Sportplatz Wurzener Straße</v>
          </cell>
          <cell r="B266" t="str">
            <v xml:space="preserve">Wurzener Straße 20 </v>
          </cell>
          <cell r="C266" t="str">
            <v>01127</v>
          </cell>
          <cell r="D266" t="str">
            <v>Dresden</v>
          </cell>
        </row>
        <row r="267">
          <cell r="A267" t="str">
            <v>Sportplatz Zum Windkanal</v>
          </cell>
          <cell r="B267" t="str">
            <v xml:space="preserve">Zum Windkanal 14 </v>
          </cell>
          <cell r="C267" t="str">
            <v>01109</v>
          </cell>
          <cell r="D267" t="str">
            <v>Dresden</v>
          </cell>
        </row>
        <row r="268">
          <cell r="A268" t="str">
            <v>Sportraum BSZ Gastgewerbe</v>
          </cell>
          <cell r="B268" t="str">
            <v xml:space="preserve">Ehrlichstraße 1 </v>
          </cell>
          <cell r="C268" t="str">
            <v>01067</v>
          </cell>
          <cell r="D268" t="str">
            <v>Dresden</v>
          </cell>
        </row>
        <row r="269">
          <cell r="A269" t="str">
            <v>Sportzentrum Blasewitz</v>
          </cell>
          <cell r="B269" t="str">
            <v xml:space="preserve">Oehmestraße 1 </v>
          </cell>
          <cell r="C269" t="str">
            <v>01277</v>
          </cell>
          <cell r="D269" t="str">
            <v>Dresden</v>
          </cell>
        </row>
        <row r="270">
          <cell r="A270" t="str">
            <v>SPORTZENTRUM Hochland e.V.</v>
          </cell>
          <cell r="B270" t="str">
            <v>Bautzner Landstraße 291</v>
          </cell>
          <cell r="C270" t="str">
            <v>01328</v>
          </cell>
          <cell r="D270" t="str">
            <v>Dresden</v>
          </cell>
        </row>
        <row r="271">
          <cell r="A271" t="str">
            <v>Sprunghalle Freiberger Platz</v>
          </cell>
          <cell r="B271" t="str">
            <v>Freiberger Platz 1 a</v>
          </cell>
          <cell r="C271" t="str">
            <v>01067</v>
          </cell>
          <cell r="D271" t="str">
            <v>Dresden</v>
          </cell>
        </row>
        <row r="272">
          <cell r="A272" t="str">
            <v>Stadion Bodenbacher Straße</v>
          </cell>
          <cell r="B272" t="str">
            <v xml:space="preserve">Bodenbacher Straße 152 </v>
          </cell>
          <cell r="C272" t="str">
            <v>01277</v>
          </cell>
          <cell r="D272" t="str">
            <v>Dresden</v>
          </cell>
        </row>
        <row r="273">
          <cell r="A273" t="str">
            <v>Tennisanlage Waldpark</v>
          </cell>
          <cell r="B273" t="str">
            <v xml:space="preserve">Vogesenweg 10 </v>
          </cell>
          <cell r="C273" t="str">
            <v>01309</v>
          </cell>
          <cell r="D273" t="str">
            <v>Dresden</v>
          </cell>
        </row>
        <row r="274">
          <cell r="A274" t="str">
            <v>Tennisgelände Andreas-Schubert-Straße</v>
          </cell>
          <cell r="B274" t="str">
            <v>Andreas-Schubert-Straße 51</v>
          </cell>
          <cell r="C274" t="str">
            <v>01069</v>
          </cell>
          <cell r="D274" t="str">
            <v>Dresden</v>
          </cell>
        </row>
        <row r="275">
          <cell r="A275" t="str">
            <v>Traditionelles Taekwon-DO Studio</v>
          </cell>
          <cell r="B275" t="str">
            <v>Reisewitzer Straße 29</v>
          </cell>
          <cell r="C275" t="str">
            <v>01159</v>
          </cell>
          <cell r="D275" t="str">
            <v>Dresden</v>
          </cell>
        </row>
        <row r="276">
          <cell r="A276" t="str">
            <v>XXL Dresden</v>
          </cell>
          <cell r="B276" t="str">
            <v xml:space="preserve">Breitscheidstraße 40 </v>
          </cell>
          <cell r="C276" t="str">
            <v>01237</v>
          </cell>
          <cell r="D276" t="str">
            <v>Dresden</v>
          </cell>
        </row>
        <row r="277">
          <cell r="A277"/>
          <cell r="B277"/>
          <cell r="D277"/>
        </row>
        <row r="278">
          <cell r="A278"/>
          <cell r="B278"/>
          <cell r="D278"/>
        </row>
        <row r="279">
          <cell r="A279"/>
          <cell r="B279"/>
          <cell r="D279"/>
        </row>
        <row r="280">
          <cell r="A280"/>
          <cell r="B280"/>
          <cell r="D280"/>
        </row>
        <row r="281">
          <cell r="A281"/>
          <cell r="B281"/>
          <cell r="D281"/>
        </row>
        <row r="282">
          <cell r="A282"/>
          <cell r="B282"/>
          <cell r="D282"/>
        </row>
        <row r="283">
          <cell r="A283"/>
          <cell r="B283"/>
          <cell r="D283"/>
        </row>
        <row r="284">
          <cell r="A284"/>
          <cell r="B284"/>
          <cell r="D284"/>
        </row>
        <row r="285">
          <cell r="A285"/>
          <cell r="B285"/>
          <cell r="D285"/>
        </row>
        <row r="286">
          <cell r="A286"/>
          <cell r="B286"/>
          <cell r="D286"/>
        </row>
        <row r="287">
          <cell r="A287"/>
          <cell r="B287"/>
          <cell r="D287"/>
        </row>
        <row r="288">
          <cell r="A288"/>
          <cell r="B288"/>
          <cell r="D288"/>
        </row>
        <row r="289">
          <cell r="A289"/>
          <cell r="B289"/>
          <cell r="D289"/>
        </row>
        <row r="290">
          <cell r="A290"/>
          <cell r="B290"/>
          <cell r="D290"/>
        </row>
        <row r="291">
          <cell r="A291"/>
          <cell r="B291"/>
          <cell r="D291"/>
        </row>
        <row r="292">
          <cell r="A292"/>
          <cell r="B292"/>
          <cell r="D292"/>
        </row>
        <row r="293">
          <cell r="A293"/>
          <cell r="B293"/>
          <cell r="D293"/>
        </row>
        <row r="294">
          <cell r="A294"/>
          <cell r="B294"/>
          <cell r="D294"/>
        </row>
        <row r="295">
          <cell r="A295"/>
          <cell r="B295"/>
          <cell r="D295"/>
        </row>
        <row r="296">
          <cell r="A296"/>
          <cell r="B296"/>
          <cell r="D296"/>
        </row>
        <row r="297">
          <cell r="A297"/>
          <cell r="B297"/>
          <cell r="D297"/>
        </row>
        <row r="298">
          <cell r="A298"/>
          <cell r="B298"/>
          <cell r="D298"/>
        </row>
        <row r="299">
          <cell r="A299"/>
          <cell r="B299"/>
          <cell r="D299"/>
        </row>
        <row r="300">
          <cell r="A300"/>
          <cell r="B300"/>
          <cell r="D300"/>
        </row>
        <row r="301">
          <cell r="A301"/>
          <cell r="B301"/>
          <cell r="D301"/>
        </row>
        <row r="302">
          <cell r="A302"/>
          <cell r="B302"/>
          <cell r="D302"/>
        </row>
        <row r="303">
          <cell r="A303"/>
          <cell r="B303"/>
          <cell r="D303"/>
        </row>
        <row r="304">
          <cell r="A304"/>
          <cell r="B304"/>
          <cell r="D304"/>
        </row>
        <row r="305">
          <cell r="A305"/>
          <cell r="B305"/>
          <cell r="D305"/>
        </row>
        <row r="306">
          <cell r="A306"/>
          <cell r="B306"/>
          <cell r="D306"/>
        </row>
        <row r="307">
          <cell r="A307"/>
          <cell r="B307"/>
          <cell r="D307"/>
        </row>
        <row r="308">
          <cell r="A308"/>
          <cell r="B308"/>
          <cell r="D308"/>
        </row>
        <row r="309">
          <cell r="A309"/>
          <cell r="B309"/>
          <cell r="D309"/>
        </row>
        <row r="310">
          <cell r="A310"/>
          <cell r="B310"/>
          <cell r="D310"/>
        </row>
        <row r="311">
          <cell r="A311"/>
          <cell r="B311"/>
          <cell r="D311"/>
        </row>
        <row r="312">
          <cell r="A312"/>
          <cell r="B312"/>
          <cell r="D312"/>
        </row>
        <row r="313">
          <cell r="A313"/>
          <cell r="B313"/>
          <cell r="D313"/>
        </row>
        <row r="314">
          <cell r="A314"/>
          <cell r="B314"/>
          <cell r="D314"/>
        </row>
        <row r="315">
          <cell r="A315"/>
          <cell r="B315"/>
          <cell r="D315"/>
        </row>
        <row r="316">
          <cell r="A316"/>
          <cell r="B316"/>
          <cell r="D316"/>
        </row>
        <row r="317">
          <cell r="A317"/>
          <cell r="B317"/>
          <cell r="D317"/>
        </row>
        <row r="318">
          <cell r="A318"/>
          <cell r="B318"/>
          <cell r="D318"/>
        </row>
        <row r="319">
          <cell r="A319"/>
          <cell r="B319"/>
          <cell r="D319"/>
        </row>
        <row r="320">
          <cell r="A320"/>
          <cell r="B320"/>
          <cell r="D320"/>
        </row>
        <row r="321">
          <cell r="A321"/>
          <cell r="B321"/>
          <cell r="D321"/>
        </row>
        <row r="322">
          <cell r="A322"/>
          <cell r="B322"/>
          <cell r="D322"/>
        </row>
        <row r="323">
          <cell r="A323"/>
          <cell r="B323"/>
          <cell r="D323"/>
        </row>
        <row r="324">
          <cell r="A324"/>
          <cell r="B324"/>
          <cell r="D324"/>
        </row>
        <row r="325">
          <cell r="A325"/>
          <cell r="B325"/>
          <cell r="D325"/>
        </row>
        <row r="326">
          <cell r="A326"/>
          <cell r="B326"/>
          <cell r="D326"/>
        </row>
        <row r="327">
          <cell r="A327"/>
          <cell r="B327"/>
          <cell r="D327"/>
        </row>
        <row r="328">
          <cell r="A328"/>
          <cell r="B328"/>
          <cell r="D328"/>
        </row>
        <row r="329">
          <cell r="A329"/>
          <cell r="B329"/>
          <cell r="D329"/>
        </row>
        <row r="330">
          <cell r="A330"/>
          <cell r="B330"/>
          <cell r="D330"/>
        </row>
        <row r="331">
          <cell r="A331"/>
          <cell r="B331"/>
          <cell r="D331"/>
        </row>
        <row r="332">
          <cell r="A332"/>
          <cell r="B332"/>
          <cell r="D332"/>
        </row>
        <row r="333">
          <cell r="A333"/>
          <cell r="B333"/>
          <cell r="D333"/>
        </row>
        <row r="334">
          <cell r="A334"/>
          <cell r="B334"/>
          <cell r="D334"/>
        </row>
        <row r="335">
          <cell r="A335"/>
          <cell r="B335"/>
          <cell r="D335"/>
        </row>
        <row r="336">
          <cell r="A336"/>
          <cell r="B336"/>
          <cell r="D336"/>
        </row>
        <row r="337">
          <cell r="A337"/>
          <cell r="B337"/>
          <cell r="D337"/>
        </row>
        <row r="338">
          <cell r="A338"/>
          <cell r="B338"/>
          <cell r="D338"/>
        </row>
        <row r="339">
          <cell r="A339"/>
          <cell r="B339"/>
          <cell r="D339"/>
        </row>
        <row r="340">
          <cell r="A340"/>
          <cell r="B340"/>
          <cell r="D340"/>
        </row>
        <row r="341">
          <cell r="A341"/>
          <cell r="B341"/>
          <cell r="D341"/>
        </row>
        <row r="342">
          <cell r="A342"/>
          <cell r="B342"/>
          <cell r="D342"/>
        </row>
        <row r="343">
          <cell r="A343"/>
          <cell r="B343"/>
          <cell r="D343"/>
        </row>
        <row r="344">
          <cell r="A344"/>
          <cell r="B344"/>
          <cell r="D344"/>
        </row>
        <row r="345">
          <cell r="A345"/>
          <cell r="B345"/>
          <cell r="D345"/>
        </row>
        <row r="346">
          <cell r="A346"/>
          <cell r="B346"/>
          <cell r="D346"/>
        </row>
        <row r="347">
          <cell r="A347"/>
          <cell r="B347"/>
          <cell r="D347"/>
        </row>
      </sheetData>
    </sheetDataSet>
  </externalBook>
</externalLink>
</file>

<file path=xl/externalLinks/externalLink1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Abfrage Vereine"/>
      <sheetName val="Beispiel"/>
      <sheetName val="Sportstätten"/>
    </sheetNames>
    <sheetDataSet>
      <sheetData sheetId="0"/>
      <sheetData sheetId="1"/>
      <sheetData sheetId="2">
        <row r="148">
          <cell r="F148" t="str">
            <v>Kinderprojekt Dresden</v>
          </cell>
        </row>
        <row r="149">
          <cell r="A149" t="str">
            <v>Sporthalle Ginsterstraße (ehem. 140. GS)</v>
          </cell>
          <cell r="B149" t="str">
            <v xml:space="preserve">Ginsterstraße 3 </v>
          </cell>
          <cell r="C149" t="str">
            <v>01169</v>
          </cell>
          <cell r="D149" t="str">
            <v>Dresden</v>
          </cell>
        </row>
        <row r="150">
          <cell r="A150" t="str">
            <v>Sporthalle Grundschule Cossebaude</v>
          </cell>
          <cell r="B150" t="str">
            <v xml:space="preserve">Bahnhofstraße 5 </v>
          </cell>
          <cell r="C150" t="str">
            <v>01156</v>
          </cell>
          <cell r="D150" t="str">
            <v>Dresden</v>
          </cell>
        </row>
        <row r="151">
          <cell r="A151" t="str">
            <v>Sporthalle Grundschule Naußlitz</v>
          </cell>
          <cell r="B151" t="str">
            <v xml:space="preserve">Saalhausener Straße 61 </v>
          </cell>
          <cell r="C151" t="str">
            <v>01159</v>
          </cell>
          <cell r="D151" t="str">
            <v>Dresden</v>
          </cell>
        </row>
        <row r="152">
          <cell r="A152" t="str">
            <v>Sporthalle Grundschule Schönfeld</v>
          </cell>
          <cell r="B152" t="str">
            <v>Borsbergstraße 12 a</v>
          </cell>
          <cell r="C152" t="str">
            <v>01328</v>
          </cell>
          <cell r="D152" t="str">
            <v>Dresden</v>
          </cell>
        </row>
        <row r="153">
          <cell r="A153" t="str">
            <v>Sporthalle Gymnasium Bühlau</v>
          </cell>
          <cell r="B153" t="str">
            <v xml:space="preserve">Quohrener Straße 12 </v>
          </cell>
          <cell r="C153" t="str">
            <v>01324</v>
          </cell>
          <cell r="D153" t="str">
            <v>Dresden</v>
          </cell>
        </row>
        <row r="154">
          <cell r="A154" t="str">
            <v>Sporthalle Gymnasium Bürgerwiese</v>
          </cell>
          <cell r="B154" t="str">
            <v xml:space="preserve">Parkstraße 4 </v>
          </cell>
          <cell r="C154" t="str">
            <v>01069</v>
          </cell>
          <cell r="D154" t="str">
            <v>Dresden</v>
          </cell>
        </row>
        <row r="155">
          <cell r="A155" t="str">
            <v>Sporthalle Gymnasium Cotta</v>
          </cell>
          <cell r="B155" t="str">
            <v xml:space="preserve">Cossebauder Straße 35 </v>
          </cell>
          <cell r="C155" t="str">
            <v>01157</v>
          </cell>
          <cell r="D155" t="str">
            <v>Dresden</v>
          </cell>
        </row>
        <row r="156">
          <cell r="A156" t="str">
            <v>Sporthalle Gymnasium Dreikönigschule</v>
          </cell>
          <cell r="B156" t="str">
            <v xml:space="preserve">Alaunstraße 32 </v>
          </cell>
          <cell r="C156" t="str">
            <v>01099</v>
          </cell>
          <cell r="D156" t="str">
            <v>Dresden</v>
          </cell>
        </row>
        <row r="157">
          <cell r="A157" t="str">
            <v>Sporthalle Gymnasium Klotzsche</v>
          </cell>
          <cell r="B157" t="str">
            <v xml:space="preserve">Karl-Marx-Straße 44 </v>
          </cell>
          <cell r="C157" t="str">
            <v>01109</v>
          </cell>
          <cell r="D157" t="str">
            <v>Dresden</v>
          </cell>
        </row>
        <row r="158">
          <cell r="A158" t="str">
            <v>Sporthalle Gymnasium Pieschen und 145. Oberschule</v>
          </cell>
          <cell r="B158" t="str">
            <v xml:space="preserve">Gehestraße 10 </v>
          </cell>
          <cell r="C158" t="str">
            <v>01127</v>
          </cell>
          <cell r="D158" t="str">
            <v>Dresden</v>
          </cell>
        </row>
        <row r="159">
          <cell r="A159" t="str">
            <v>Sporthalle Gymnasium Tolkewitz</v>
          </cell>
          <cell r="B159" t="str">
            <v xml:space="preserve">Kipsdorfer Straße 160 </v>
          </cell>
          <cell r="C159" t="str">
            <v>01279</v>
          </cell>
          <cell r="D159" t="str">
            <v>Dresden</v>
          </cell>
        </row>
        <row r="160">
          <cell r="A160" t="str">
            <v>Sporthalle Hans-Erlwein-Gymnasium</v>
          </cell>
          <cell r="B160" t="str">
            <v xml:space="preserve">Hepkestraße 63 </v>
          </cell>
          <cell r="C160" t="str">
            <v>01277</v>
          </cell>
          <cell r="D160" t="str">
            <v>Dresden</v>
          </cell>
        </row>
        <row r="161">
          <cell r="A161" t="str">
            <v>Sporthalle HOGA</v>
          </cell>
          <cell r="B161" t="str">
            <v xml:space="preserve">Zamenhofstraße 61 </v>
          </cell>
          <cell r="C161" t="str">
            <v>01257</v>
          </cell>
          <cell r="D161" t="str">
            <v>Dresden</v>
          </cell>
        </row>
        <row r="162">
          <cell r="A162" t="str">
            <v>Sporthalle Internationale Schule</v>
          </cell>
          <cell r="B162" t="str">
            <v xml:space="preserve">Annenstraße 9 </v>
          </cell>
          <cell r="C162" t="str">
            <v>01067</v>
          </cell>
          <cell r="D162" t="str">
            <v>Dresden</v>
          </cell>
        </row>
        <row r="163">
          <cell r="A163" t="str">
            <v>Sporthalle Julius-Ambrosius-Hülße-Gymnasium</v>
          </cell>
          <cell r="B163" t="str">
            <v xml:space="preserve">Hülßestraße 16 </v>
          </cell>
          <cell r="C163" t="str">
            <v>01237</v>
          </cell>
          <cell r="D163" t="str">
            <v>Dresden</v>
          </cell>
        </row>
        <row r="164">
          <cell r="A164" t="str">
            <v>Sporthalle Karl-Liebknecht-Straße</v>
          </cell>
          <cell r="B164" t="str">
            <v xml:space="preserve">Karl-Liebknecht-Straße 53 </v>
          </cell>
          <cell r="C164" t="str">
            <v>01109</v>
          </cell>
          <cell r="D164" t="str">
            <v>Dresden</v>
          </cell>
        </row>
        <row r="165">
          <cell r="A165" t="str">
            <v>Sporthalle Klotzsche</v>
          </cell>
          <cell r="B165" t="str">
            <v xml:space="preserve">Zum Windkanal 14 </v>
          </cell>
          <cell r="C165" t="str">
            <v>01109</v>
          </cell>
          <cell r="D165" t="str">
            <v>Dresden</v>
          </cell>
        </row>
        <row r="166">
          <cell r="A166" t="str">
            <v>Sporthalle Kreuzgymnasium Dresden</v>
          </cell>
          <cell r="B166" t="str">
            <v xml:space="preserve">Dornblüthstraße 4 </v>
          </cell>
          <cell r="C166" t="str">
            <v>01277</v>
          </cell>
          <cell r="D166" t="str">
            <v>Dresden</v>
          </cell>
        </row>
        <row r="167">
          <cell r="A167" t="str">
            <v>Sporthalle Laborschule</v>
          </cell>
          <cell r="B167" t="str">
            <v xml:space="preserve">Espenstraße 3 </v>
          </cell>
          <cell r="C167" t="str">
            <v>01169</v>
          </cell>
          <cell r="D167" t="str">
            <v>Dresden</v>
          </cell>
        </row>
        <row r="168">
          <cell r="A168" t="str">
            <v>Sporthalle Landessportbund Sachsen</v>
          </cell>
          <cell r="B168" t="str">
            <v>Marienallee 14 b</v>
          </cell>
          <cell r="C168" t="str">
            <v>01099</v>
          </cell>
          <cell r="D168" t="str">
            <v>Dresden</v>
          </cell>
        </row>
        <row r="169">
          <cell r="A169" t="str">
            <v>Sporthalle Langebrück</v>
          </cell>
          <cell r="B169" t="str">
            <v>Dresdner Straße 36 a</v>
          </cell>
          <cell r="C169" t="str">
            <v>01465</v>
          </cell>
          <cell r="D169" t="str">
            <v>Dresden</v>
          </cell>
        </row>
        <row r="170">
          <cell r="A170" t="str">
            <v>Sporthalle Lessingstraße</v>
          </cell>
          <cell r="B170" t="str">
            <v xml:space="preserve">Lessingstraße 10 </v>
          </cell>
          <cell r="C170" t="str">
            <v>01099</v>
          </cell>
          <cell r="D170" t="str">
            <v>Dresden</v>
          </cell>
        </row>
        <row r="171">
          <cell r="A171" t="str">
            <v>Sporthalle Leutewitzer Ring</v>
          </cell>
          <cell r="B171" t="str">
            <v xml:space="preserve">Leutewitzer Ring 141 </v>
          </cell>
          <cell r="C171" t="str">
            <v>01169</v>
          </cell>
          <cell r="D171" t="str">
            <v>Dresden</v>
          </cell>
        </row>
        <row r="172">
          <cell r="A172" t="str">
            <v>Sporthalle Marie-Curie-Gymnasium</v>
          </cell>
          <cell r="B172" t="str">
            <v xml:space="preserve">Zirkusstraße 7 </v>
          </cell>
          <cell r="C172" t="str">
            <v>01069</v>
          </cell>
          <cell r="D172" t="str">
            <v>Dresden</v>
          </cell>
        </row>
        <row r="173">
          <cell r="A173" t="str">
            <v>Sporthalle Martin-Andersen-Nexö-Gymnasium</v>
          </cell>
          <cell r="B173" t="str">
            <v xml:space="preserve">Haydnstraße 49 </v>
          </cell>
          <cell r="C173" t="str">
            <v>01309</v>
          </cell>
          <cell r="D173" t="str">
            <v>Dresden</v>
          </cell>
        </row>
        <row r="174">
          <cell r="A174" t="str">
            <v>Sporthalle Montessorischule</v>
          </cell>
          <cell r="B174" t="str">
            <v xml:space="preserve">Glashütter Straße 10 </v>
          </cell>
          <cell r="C174" t="str">
            <v>01309</v>
          </cell>
          <cell r="D174" t="str">
            <v>Dresden</v>
          </cell>
        </row>
        <row r="175">
          <cell r="A175" t="str">
            <v>Sporthalle Nöthnitzer Straße</v>
          </cell>
          <cell r="B175" t="str">
            <v>Nöthnitzer Straße 60 a</v>
          </cell>
          <cell r="C175" t="str">
            <v>01187</v>
          </cell>
          <cell r="D175" t="str">
            <v>Dresden</v>
          </cell>
        </row>
        <row r="176">
          <cell r="A176" t="str">
            <v>Sporthalle Oberschule Cossebaude</v>
          </cell>
          <cell r="B176" t="str">
            <v xml:space="preserve">Erna-Berger-Straße 1 </v>
          </cell>
          <cell r="C176" t="str">
            <v>01156</v>
          </cell>
          <cell r="D176" t="str">
            <v>Dresden</v>
          </cell>
        </row>
        <row r="177">
          <cell r="A177" t="str">
            <v>Sporthalle Oberschule Pieschen</v>
          </cell>
          <cell r="B177" t="str">
            <v xml:space="preserve">Robert-Matzke-Straße 14 </v>
          </cell>
          <cell r="C177" t="str">
            <v>01127</v>
          </cell>
          <cell r="D177" t="str">
            <v>Dresden</v>
          </cell>
        </row>
        <row r="178">
          <cell r="A178" t="str">
            <v>Sporthalle Oberschule Weißig</v>
          </cell>
          <cell r="B178" t="str">
            <v xml:space="preserve">Gönnsdorfer Weg 1 </v>
          </cell>
          <cell r="C178" t="str">
            <v>01328</v>
          </cell>
          <cell r="D178" t="str">
            <v>Dresden</v>
          </cell>
        </row>
        <row r="179">
          <cell r="A179" t="str">
            <v>Sporthalle Oberschule Weixdorf</v>
          </cell>
          <cell r="B179" t="str">
            <v xml:space="preserve">Alte Dresdner Straße 22 </v>
          </cell>
          <cell r="C179" t="str">
            <v>01108</v>
          </cell>
          <cell r="D179" t="str">
            <v>Dresden</v>
          </cell>
        </row>
        <row r="180">
          <cell r="A180" t="str">
            <v>Sporthalle Oskar-Röder-Straße</v>
          </cell>
          <cell r="B180" t="str">
            <v>Oskar-Röder-Straße 4 a</v>
          </cell>
          <cell r="C180" t="str">
            <v>01237</v>
          </cell>
          <cell r="D180" t="str">
            <v>Dresden</v>
          </cell>
        </row>
        <row r="181">
          <cell r="A181" t="str">
            <v>Sporthalle Pestalozziplatz</v>
          </cell>
          <cell r="B181" t="str">
            <v xml:space="preserve">Pestalozziplatz 20 </v>
          </cell>
          <cell r="C181" t="str">
            <v>01127</v>
          </cell>
          <cell r="D181" t="str">
            <v>Dresden</v>
          </cell>
        </row>
        <row r="182">
          <cell r="A182" t="str">
            <v>Sporthalle Romain-Rolland-Gymnasium</v>
          </cell>
          <cell r="B182" t="str">
            <v xml:space="preserve">Weintraubenstraße 3 </v>
          </cell>
          <cell r="C182" t="str">
            <v>01099</v>
          </cell>
          <cell r="D182" t="str">
            <v>Dresden</v>
          </cell>
        </row>
        <row r="183">
          <cell r="A183" t="str">
            <v>Sporthalle Schule für Erziehungshilfe</v>
          </cell>
          <cell r="B183" t="str">
            <v xml:space="preserve">Karl-Laux-Straße 5 </v>
          </cell>
          <cell r="C183" t="str">
            <v>01219</v>
          </cell>
          <cell r="D183" t="str">
            <v>Dresden</v>
          </cell>
        </row>
        <row r="184">
          <cell r="A184" t="str">
            <v>Sporthalle Schule für Erziehungshilfe "Erich Kästner"</v>
          </cell>
          <cell r="B184" t="str">
            <v xml:space="preserve">Zinzendorfstraße 4 </v>
          </cell>
          <cell r="C184" t="str">
            <v>01069</v>
          </cell>
          <cell r="D184" t="str">
            <v>Dresden</v>
          </cell>
        </row>
        <row r="185">
          <cell r="A185" t="str">
            <v>Sporthalle Schule für geistig Behinderte "Astrid Lindgren"</v>
          </cell>
          <cell r="B185" t="str">
            <v xml:space="preserve">Lise-Meitner-Straße 22 </v>
          </cell>
          <cell r="C185" t="str">
            <v>01169</v>
          </cell>
          <cell r="D185" t="str">
            <v>Dresden</v>
          </cell>
        </row>
        <row r="186">
          <cell r="A186" t="str">
            <v>Sporthalle Schule zur Lernförderung "A.S.Makarenko"</v>
          </cell>
          <cell r="B186" t="str">
            <v xml:space="preserve">Leisniger Straße 76 </v>
          </cell>
          <cell r="C186" t="str">
            <v>01127</v>
          </cell>
          <cell r="D186" t="str">
            <v>Dresden</v>
          </cell>
        </row>
        <row r="187">
          <cell r="A187" t="str">
            <v>Sporthalle Schule zur Lernförderung "Albert Schweitzer"</v>
          </cell>
          <cell r="B187" t="str">
            <v xml:space="preserve">Georg-Palitzsch-Straße 40 </v>
          </cell>
          <cell r="C187" t="str">
            <v>01239</v>
          </cell>
          <cell r="D187" t="str">
            <v>Dresden</v>
          </cell>
        </row>
        <row r="188">
          <cell r="A188" t="str">
            <v>Sporthalle Schule zur Lernförderung "Am Landgraben"</v>
          </cell>
          <cell r="B188" t="str">
            <v xml:space="preserve">Pirnaer Landstraße 55 </v>
          </cell>
          <cell r="C188" t="str">
            <v>01237</v>
          </cell>
          <cell r="D188" t="str">
            <v>Dresden</v>
          </cell>
        </row>
        <row r="189">
          <cell r="A189" t="str">
            <v>Sporthalle Sportschulzentrum</v>
          </cell>
          <cell r="B189" t="str">
            <v>Messering 2 a</v>
          </cell>
          <cell r="C189" t="str">
            <v>01067</v>
          </cell>
          <cell r="D189" t="str">
            <v>Dresden</v>
          </cell>
        </row>
        <row r="190">
          <cell r="A190" t="str">
            <v>Sporthalle St. Benno-Gymnasium</v>
          </cell>
          <cell r="B190" t="str">
            <v xml:space="preserve">Pillnitzer Straße 39 </v>
          </cell>
          <cell r="C190" t="str">
            <v>01069</v>
          </cell>
          <cell r="D190" t="str">
            <v>Dresden</v>
          </cell>
        </row>
        <row r="191">
          <cell r="A191" t="str">
            <v>Sporthalle STO Erlweinstraße 6a</v>
          </cell>
          <cell r="B191" t="str">
            <v>Erlweinstraße 6 a</v>
          </cell>
          <cell r="C191" t="str">
            <v>01069</v>
          </cell>
          <cell r="D191" t="str">
            <v>Dresden</v>
          </cell>
        </row>
        <row r="192">
          <cell r="A192" t="str">
            <v>Sporthalle Terrassenufer (ehem. 18. GS)</v>
          </cell>
          <cell r="B192" t="str">
            <v xml:space="preserve">Terrassenufer 15 </v>
          </cell>
          <cell r="C192" t="str">
            <v>01069</v>
          </cell>
          <cell r="D192" t="str">
            <v>Dresden</v>
          </cell>
        </row>
        <row r="193">
          <cell r="A193" t="str">
            <v>Sporthalle Teutoburgstraße (ehem. 20.GS)</v>
          </cell>
          <cell r="B193" t="str">
            <v xml:space="preserve">Teutoburgstraße 15 </v>
          </cell>
          <cell r="C193" t="str">
            <v>01309</v>
          </cell>
          <cell r="D193" t="str">
            <v>Dresden</v>
          </cell>
        </row>
        <row r="194">
          <cell r="A194" t="str">
            <v>Sporthalle Thäterstraße (ehem. 42.GS)</v>
          </cell>
          <cell r="B194" t="str">
            <v xml:space="preserve">Mengsstraße 19 </v>
          </cell>
          <cell r="C194" t="str">
            <v>01139</v>
          </cell>
          <cell r="D194" t="str">
            <v>Dresden</v>
          </cell>
        </row>
        <row r="195">
          <cell r="A195" t="str">
            <v>Sporthalle Universitätsklinikum, Haus 25</v>
          </cell>
          <cell r="B195" t="str">
            <v xml:space="preserve">Fetscherstraße 74 </v>
          </cell>
          <cell r="C195" t="str">
            <v>01307</v>
          </cell>
          <cell r="D195" t="str">
            <v>Dresden</v>
          </cell>
        </row>
        <row r="196">
          <cell r="A196" t="str">
            <v>Sporthalle Universitätsschule</v>
          </cell>
          <cell r="B196" t="str">
            <v>Cämmerswalder Str. 41</v>
          </cell>
          <cell r="C196" t="str">
            <v>01189</v>
          </cell>
          <cell r="D196" t="str">
            <v>Dresden</v>
          </cell>
        </row>
        <row r="197">
          <cell r="A197" t="str">
            <v>Sporthalle Vitzthum-Gymnasium</v>
          </cell>
          <cell r="B197" t="str">
            <v xml:space="preserve">Paradiesstraße 35 </v>
          </cell>
          <cell r="C197" t="str">
            <v>01217</v>
          </cell>
          <cell r="D197" t="str">
            <v>Dresden</v>
          </cell>
        </row>
        <row r="198">
          <cell r="A198" t="str">
            <v>Sporthalle Walddorfschule</v>
          </cell>
          <cell r="B198" t="str">
            <v>Marienallee 5</v>
          </cell>
          <cell r="C198" t="str">
            <v>01099</v>
          </cell>
          <cell r="D198" t="str">
            <v>Dresden</v>
          </cell>
        </row>
        <row r="199">
          <cell r="A199" t="str">
            <v>Sporthalle Weberplatz</v>
          </cell>
          <cell r="B199" t="str">
            <v xml:space="preserve">Weberplatz 5 </v>
          </cell>
          <cell r="C199" t="str">
            <v>01217</v>
          </cell>
          <cell r="D199" t="str">
            <v>Dresden</v>
          </cell>
        </row>
        <row r="200">
          <cell r="A200" t="str">
            <v>Sportkomplex Jägerpark</v>
          </cell>
          <cell r="B200" t="str">
            <v xml:space="preserve">Jägerpark 12 </v>
          </cell>
          <cell r="C200" t="str">
            <v>01099</v>
          </cell>
          <cell r="D200" t="str">
            <v>Dresden</v>
          </cell>
        </row>
        <row r="201">
          <cell r="A201" t="str">
            <v>Sportpark Ostra</v>
          </cell>
          <cell r="B201" t="str">
            <v xml:space="preserve">Magdeburger Straße 10 </v>
          </cell>
          <cell r="C201" t="str">
            <v>01067</v>
          </cell>
          <cell r="D201" t="str">
            <v>Dresden</v>
          </cell>
        </row>
        <row r="202">
          <cell r="A202" t="str">
            <v>Sportplatz  129. Grundschule</v>
          </cell>
          <cell r="B202" t="str">
            <v xml:space="preserve">Otto-Dix-Ring 57 </v>
          </cell>
          <cell r="C202" t="str">
            <v>01219</v>
          </cell>
          <cell r="D202" t="str">
            <v>Dresden</v>
          </cell>
        </row>
        <row r="203">
          <cell r="A203" t="str">
            <v>Sportplatz "Am Dölzschgaben"</v>
          </cell>
          <cell r="B203" t="str">
            <v xml:space="preserve">Am Dölzschgraben 7 </v>
          </cell>
          <cell r="C203" t="str">
            <v>01187</v>
          </cell>
          <cell r="D203" t="str">
            <v>Dresden</v>
          </cell>
        </row>
        <row r="204">
          <cell r="A204" t="str">
            <v>Sportplatz "Am Leutewitzer Park"</v>
          </cell>
          <cell r="B204" t="str">
            <v>Steinbacher Straße 56 a</v>
          </cell>
          <cell r="C204" t="str">
            <v>01157</v>
          </cell>
          <cell r="D204" t="str">
            <v>Dresden</v>
          </cell>
        </row>
        <row r="205">
          <cell r="A205" t="str">
            <v>Sportplatz 101. Oberschule</v>
          </cell>
          <cell r="B205" t="str">
            <v xml:space="preserve">Pfotenhauerstraße 42 </v>
          </cell>
          <cell r="C205" t="str">
            <v>01307</v>
          </cell>
          <cell r="D205" t="str">
            <v>Dresden</v>
          </cell>
        </row>
        <row r="206">
          <cell r="A206" t="str">
            <v>Sportplatz 107. Oberschule</v>
          </cell>
          <cell r="B206" t="str">
            <v xml:space="preserve">Hepkestraße 28 </v>
          </cell>
          <cell r="C206" t="str">
            <v>01309</v>
          </cell>
          <cell r="D206" t="str">
            <v>Dresden</v>
          </cell>
        </row>
        <row r="207">
          <cell r="A207" t="str">
            <v>Sportplatz 113. Grundschule</v>
          </cell>
          <cell r="B207" t="str">
            <v xml:space="preserve">Georg-Nerlich-Straße 1 </v>
          </cell>
          <cell r="C207" t="str">
            <v>01307</v>
          </cell>
          <cell r="D207" t="str">
            <v>Dresden</v>
          </cell>
        </row>
        <row r="208">
          <cell r="A208" t="str">
            <v>Sportplatz 120. Grundschule</v>
          </cell>
          <cell r="B208" t="str">
            <v xml:space="preserve">Trattendorfer Straße 1 </v>
          </cell>
          <cell r="C208" t="str">
            <v>01239</v>
          </cell>
          <cell r="D208" t="str">
            <v>Dresden</v>
          </cell>
        </row>
        <row r="209">
          <cell r="A209" t="str">
            <v>Sportplatz 121. Oberschule</v>
          </cell>
          <cell r="B209" t="str">
            <v xml:space="preserve">Gamigstraße 28 </v>
          </cell>
          <cell r="C209" t="str">
            <v>01239</v>
          </cell>
          <cell r="D209" t="str">
            <v>Dresden</v>
          </cell>
        </row>
        <row r="210">
          <cell r="A210" t="str">
            <v>Sportplatz 135. Grundschule</v>
          </cell>
          <cell r="B210" t="str">
            <v xml:space="preserve">Amalie-Dietrich-Platz 10 </v>
          </cell>
          <cell r="C210" t="str">
            <v>01169</v>
          </cell>
          <cell r="D210" t="str">
            <v>Dresden</v>
          </cell>
        </row>
        <row r="211">
          <cell r="A211" t="str">
            <v>Sportplatz 15. Grundschule</v>
          </cell>
          <cell r="B211" t="str">
            <v xml:space="preserve">Seifhennersdorfer Straße 10 </v>
          </cell>
          <cell r="C211" t="str">
            <v>01099</v>
          </cell>
          <cell r="D211" t="str">
            <v>Dresden</v>
          </cell>
        </row>
        <row r="212">
          <cell r="A212" t="str">
            <v>Sportplatz 19. Grundschule</v>
          </cell>
          <cell r="B212" t="str">
            <v xml:space="preserve">Am Jägerpark 5 </v>
          </cell>
          <cell r="C212" t="str">
            <v>01099</v>
          </cell>
          <cell r="D212" t="str">
            <v>Dresden</v>
          </cell>
        </row>
        <row r="213">
          <cell r="A213" t="str">
            <v>Sportplatz 30. Grundschule</v>
          </cell>
          <cell r="B213" t="str">
            <v xml:space="preserve">Hechtstraße 55 </v>
          </cell>
          <cell r="C213" t="str">
            <v>01097</v>
          </cell>
          <cell r="D213" t="str">
            <v>Dresden</v>
          </cell>
        </row>
        <row r="214">
          <cell r="A214" t="str">
            <v>Sportplatz 46. Oberschule</v>
          </cell>
          <cell r="B214" t="str">
            <v xml:space="preserve">Leubnitzer Straße 14 </v>
          </cell>
          <cell r="C214" t="str">
            <v>01069</v>
          </cell>
          <cell r="D214" t="str">
            <v>Dresden</v>
          </cell>
        </row>
        <row r="215">
          <cell r="A215" t="str">
            <v>Sportplatz 62. Oberschule</v>
          </cell>
          <cell r="B215" t="str">
            <v xml:space="preserve">Fidelio-F.-Finke-Straße 15 </v>
          </cell>
          <cell r="C215" t="str">
            <v>01326</v>
          </cell>
          <cell r="D215" t="str">
            <v>Dresden</v>
          </cell>
        </row>
        <row r="216">
          <cell r="A216" t="str">
            <v>Sportplatz 63. Grundschule</v>
          </cell>
          <cell r="B216" t="str">
            <v xml:space="preserve">Wägnerstraße 24 </v>
          </cell>
          <cell r="C216" t="str">
            <v>01309</v>
          </cell>
          <cell r="D216" t="str">
            <v>Dresden</v>
          </cell>
        </row>
        <row r="217">
          <cell r="A217" t="str">
            <v>Sportplatz 66. Oberschule</v>
          </cell>
          <cell r="B217" t="str">
            <v xml:space="preserve">Dieselstraße 55 </v>
          </cell>
          <cell r="C217" t="str">
            <v>01257</v>
          </cell>
          <cell r="D217" t="str">
            <v>Dresden</v>
          </cell>
        </row>
        <row r="218">
          <cell r="A218" t="str">
            <v>Sportplatz 77. Grundschule</v>
          </cell>
          <cell r="B218" t="str">
            <v xml:space="preserve">Am Urnenfeld 27 </v>
          </cell>
          <cell r="C218" t="str">
            <v>01157</v>
          </cell>
          <cell r="D218" t="str">
            <v>Dresden</v>
          </cell>
        </row>
        <row r="219">
          <cell r="A219" t="str">
            <v>Sportplatz 81. Grundschule</v>
          </cell>
          <cell r="B219" t="str">
            <v xml:space="preserve">Robert-Weber-Straße 5 </v>
          </cell>
          <cell r="C219" t="str">
            <v>01187</v>
          </cell>
          <cell r="D219" t="str">
            <v>Dresden</v>
          </cell>
        </row>
        <row r="220">
          <cell r="A220" t="str">
            <v>Sportplatz 9. Oberschule</v>
          </cell>
          <cell r="B220" t="str">
            <v xml:space="preserve">Lommatzscher Straße 121 </v>
          </cell>
          <cell r="C220" t="str">
            <v>01139</v>
          </cell>
          <cell r="D220" t="str">
            <v>Dresden</v>
          </cell>
        </row>
        <row r="221">
          <cell r="A221" t="str">
            <v>Sportplatz Aachener Straße</v>
          </cell>
          <cell r="B221" t="str">
            <v>Aachener Straße 19 a</v>
          </cell>
          <cell r="C221" t="str">
            <v>01129</v>
          </cell>
          <cell r="D221" t="str">
            <v>Dresden</v>
          </cell>
        </row>
        <row r="222">
          <cell r="A222" t="str">
            <v>Sportplatz am Gemeindezentrum Gompitz</v>
          </cell>
          <cell r="B222" t="str">
            <v>Altnossener Straße 46 a</v>
          </cell>
          <cell r="C222" t="str">
            <v>01156</v>
          </cell>
          <cell r="D222" t="str">
            <v>Dresden</v>
          </cell>
        </row>
        <row r="223">
          <cell r="A223" t="str">
            <v>Sportplatz Bärensteiner Straße</v>
          </cell>
          <cell r="B223" t="str">
            <v xml:space="preserve">Bärensteiner Straße 33 </v>
          </cell>
          <cell r="C223" t="str">
            <v>01277</v>
          </cell>
          <cell r="D223" t="str">
            <v>Dresden</v>
          </cell>
        </row>
        <row r="224">
          <cell r="A224" t="str">
            <v>Sportplatz Bärnsdorfer Straße</v>
          </cell>
          <cell r="B224" t="str">
            <v xml:space="preserve">Bärnsdorfer Straße 2 </v>
          </cell>
          <cell r="C224" t="str">
            <v>01097</v>
          </cell>
          <cell r="D224" t="str">
            <v>Dresden</v>
          </cell>
        </row>
        <row r="225">
          <cell r="A225" t="str">
            <v>Sportplatz Bertolt-Brecht-Gymnasium</v>
          </cell>
          <cell r="B225" t="str">
            <v>Thomaestraße</v>
          </cell>
          <cell r="C225" t="str">
            <v>01307</v>
          </cell>
          <cell r="D225" t="str">
            <v>Dresden</v>
          </cell>
        </row>
        <row r="226">
          <cell r="A226" t="str">
            <v>Sportplatz BIP Kreativitätsschule</v>
          </cell>
          <cell r="B226" t="str">
            <v xml:space="preserve">Tiergartenstraße 18 </v>
          </cell>
          <cell r="C226" t="str">
            <v>01219</v>
          </cell>
          <cell r="D226" t="str">
            <v>Dresden</v>
          </cell>
        </row>
        <row r="227">
          <cell r="A227" t="str">
            <v>Sportplatz Boxberger Straße</v>
          </cell>
          <cell r="B227" t="str">
            <v xml:space="preserve">Boxberger Straße 1 </v>
          </cell>
          <cell r="C227" t="str">
            <v>01239</v>
          </cell>
          <cell r="D227" t="str">
            <v>Dresden</v>
          </cell>
        </row>
        <row r="228">
          <cell r="A228" t="str">
            <v>Sportplatz BSZ Gesundheit und Sozialwesen</v>
          </cell>
          <cell r="B228" t="str">
            <v xml:space="preserve">Döbelner Straße 8 </v>
          </cell>
          <cell r="C228" t="str">
            <v>01129</v>
          </cell>
          <cell r="D228" t="str">
            <v>Dresden</v>
          </cell>
        </row>
        <row r="229">
          <cell r="A229" t="str">
            <v xml:space="preserve">Sportplatz Christliche Schule Dresden </v>
          </cell>
          <cell r="B229" t="str">
            <v xml:space="preserve">Rathener Straße 78 </v>
          </cell>
          <cell r="C229" t="str">
            <v>01259</v>
          </cell>
          <cell r="D229" t="str">
            <v>Dresden</v>
          </cell>
        </row>
        <row r="230">
          <cell r="A230" t="str">
            <v>Sportplatz Cossebaude</v>
          </cell>
          <cell r="B230" t="str">
            <v xml:space="preserve">Gohliser Weg 16 </v>
          </cell>
          <cell r="C230" t="str">
            <v>01156</v>
          </cell>
          <cell r="D230" t="str">
            <v>Dresden</v>
          </cell>
        </row>
        <row r="231">
          <cell r="A231" t="str">
            <v>Sportplatz Dobritz</v>
          </cell>
          <cell r="B231" t="str">
            <v xml:space="preserve">Breitscheidstraße 86 </v>
          </cell>
          <cell r="C231" t="str">
            <v>01237</v>
          </cell>
          <cell r="D231" t="str">
            <v>Dresden</v>
          </cell>
        </row>
        <row r="232">
          <cell r="A232" t="str">
            <v>Sportplatz Dohnaer Straße</v>
          </cell>
          <cell r="B232" t="str">
            <v xml:space="preserve">Dohnaer Straße 154 </v>
          </cell>
          <cell r="C232" t="str">
            <v>01239</v>
          </cell>
          <cell r="D232" t="str">
            <v>Dresden</v>
          </cell>
        </row>
        <row r="233">
          <cell r="A233" t="str">
            <v>Sportplatz Eibenstocker Straße</v>
          </cell>
          <cell r="B233" t="str">
            <v xml:space="preserve">Eibenstocker Straße 1 </v>
          </cell>
          <cell r="C233" t="str">
            <v>01309</v>
          </cell>
          <cell r="D233" t="str">
            <v>Dresden</v>
          </cell>
        </row>
        <row r="234">
          <cell r="A234" t="str">
            <v>Sportplatz Eisenberger Straße</v>
          </cell>
          <cell r="B234" t="str">
            <v>Eisenberger Straße 1 a</v>
          </cell>
          <cell r="C234" t="str">
            <v>01127</v>
          </cell>
          <cell r="D234" t="str">
            <v>Dresden</v>
          </cell>
        </row>
        <row r="235">
          <cell r="A235" t="str">
            <v>Sportplatz Grundschule Langebrück</v>
          </cell>
          <cell r="B235" t="str">
            <v xml:space="preserve">Friedrich-Wolf-Straße 7 </v>
          </cell>
          <cell r="C235" t="str">
            <v>01465</v>
          </cell>
          <cell r="D235" t="str">
            <v>Dresden</v>
          </cell>
        </row>
        <row r="236">
          <cell r="A236" t="str">
            <v>Sportplatz Gymnasium Plauen</v>
          </cell>
          <cell r="B236" t="str">
            <v xml:space="preserve">Kantstraße 2 </v>
          </cell>
          <cell r="C236" t="str">
            <v>01187</v>
          </cell>
          <cell r="D236" t="str">
            <v>Dresden</v>
          </cell>
        </row>
        <row r="237">
          <cell r="A237" t="str">
            <v>Sportplatz Hebbelstraße</v>
          </cell>
          <cell r="B237" t="str">
            <v xml:space="preserve">Hebbelstraße 23 </v>
          </cell>
          <cell r="C237" t="str">
            <v>01157</v>
          </cell>
          <cell r="D237" t="str">
            <v>Dresden</v>
          </cell>
        </row>
        <row r="238">
          <cell r="A238" t="str">
            <v>Sportplatz Karl-Liebknecht-Straße</v>
          </cell>
          <cell r="B238" t="str">
            <v xml:space="preserve">Karl-Liebknecht-Straße 53 </v>
          </cell>
          <cell r="C238" t="str">
            <v>01109</v>
          </cell>
          <cell r="D238" t="str">
            <v>Dresden</v>
          </cell>
        </row>
        <row r="239">
          <cell r="A239" t="str">
            <v>Sportplatz Karlsruher Straße</v>
          </cell>
          <cell r="B239" t="str">
            <v>Karlsruher Str. 77</v>
          </cell>
          <cell r="C239" t="str">
            <v>01189</v>
          </cell>
          <cell r="D239" t="str">
            <v>Dresden</v>
          </cell>
        </row>
        <row r="240">
          <cell r="A240" t="str">
            <v>Sportplatz Käthe-Kollwitz-Ufer</v>
          </cell>
          <cell r="B240" t="str">
            <v>Käthe-Kollwitz-Ufer 19 b</v>
          </cell>
          <cell r="C240" t="str">
            <v>01307</v>
          </cell>
          <cell r="D240" t="str">
            <v>Dresden</v>
          </cell>
        </row>
        <row r="241">
          <cell r="A241" t="str">
            <v>Sportplatz Klotzscher Hauptstraße</v>
          </cell>
          <cell r="B241" t="str">
            <v>Klotzscher Hauptstraße 29 f</v>
          </cell>
          <cell r="C241" t="str">
            <v>01109</v>
          </cell>
          <cell r="D241" t="str">
            <v>Dresden</v>
          </cell>
        </row>
        <row r="242">
          <cell r="A242" t="str">
            <v>Sportplatz Liebstädter Straße</v>
          </cell>
          <cell r="B242" t="str">
            <v xml:space="preserve">Liebstädter Straße 15 </v>
          </cell>
          <cell r="C242" t="str">
            <v>01277</v>
          </cell>
          <cell r="D242" t="str">
            <v>Dresden</v>
          </cell>
        </row>
        <row r="243">
          <cell r="A243" t="str">
            <v>Sportplatz Lockwitzgrund</v>
          </cell>
          <cell r="B243" t="str">
            <v xml:space="preserve">Lockwitzgrund 20 </v>
          </cell>
          <cell r="C243" t="str">
            <v>01257</v>
          </cell>
          <cell r="D243" t="str">
            <v>Dresden</v>
          </cell>
        </row>
        <row r="244">
          <cell r="A244" t="str">
            <v>Sportplatz Loschwitz</v>
          </cell>
          <cell r="B244" t="str">
            <v xml:space="preserve">Friedrich-Wieck-Straße 32 </v>
          </cell>
          <cell r="C244" t="str">
            <v>01326</v>
          </cell>
          <cell r="D244" t="str">
            <v>Dresden</v>
          </cell>
        </row>
        <row r="245">
          <cell r="A245" t="str">
            <v>Sportplatz Ludwig-Kossuth-Straße</v>
          </cell>
          <cell r="B245" t="str">
            <v>Ludwig-Kossuth-Straße 34 a</v>
          </cell>
          <cell r="C245" t="str">
            <v>01109</v>
          </cell>
          <cell r="D245" t="str">
            <v>Dresden</v>
          </cell>
        </row>
        <row r="246">
          <cell r="A246" t="str">
            <v>Sportplatz Malterstraße</v>
          </cell>
          <cell r="B246" t="str">
            <v xml:space="preserve">Malterstraße 18 </v>
          </cell>
          <cell r="C246" t="str">
            <v>01159</v>
          </cell>
          <cell r="D246" t="str">
            <v>Dresden</v>
          </cell>
        </row>
        <row r="247">
          <cell r="A247" t="str">
            <v>Sportplatz Meschwitzstraße</v>
          </cell>
          <cell r="B247" t="str">
            <v xml:space="preserve">Meschwitzstraße 10 </v>
          </cell>
          <cell r="C247" t="str">
            <v>01099</v>
          </cell>
          <cell r="D247" t="str">
            <v>Dresden</v>
          </cell>
        </row>
        <row r="248">
          <cell r="A248" t="str">
            <v>Sportplatz Nachtflügelweg</v>
          </cell>
          <cell r="B248" t="str">
            <v xml:space="preserve">Nachtflügelweg 36 </v>
          </cell>
          <cell r="C248" t="str">
            <v>01324</v>
          </cell>
          <cell r="D248" t="str">
            <v>Dresden</v>
          </cell>
        </row>
        <row r="249">
          <cell r="A249" t="str">
            <v>Sportplatz Narzissenweg</v>
          </cell>
          <cell r="B249" t="str">
            <v xml:space="preserve">Narzissenweg 9 </v>
          </cell>
          <cell r="C249" t="str">
            <v>01259</v>
          </cell>
          <cell r="D249" t="str">
            <v>Dresden</v>
          </cell>
        </row>
        <row r="250">
          <cell r="A250" t="str">
            <v>Sportplatz Neuländer Straße</v>
          </cell>
          <cell r="B250" t="str">
            <v xml:space="preserve">Neuländer Straße 60 </v>
          </cell>
          <cell r="C250" t="str">
            <v>01129</v>
          </cell>
          <cell r="D250" t="str">
            <v>Dresden</v>
          </cell>
        </row>
        <row r="251">
          <cell r="A251" t="str">
            <v>Sportplatz Nickern Wittgensdorfer Straße</v>
          </cell>
          <cell r="B251" t="str">
            <v xml:space="preserve">Wittgensdorfer Straße 30 </v>
          </cell>
          <cell r="C251" t="str">
            <v>01257</v>
          </cell>
          <cell r="D251" t="str">
            <v>Dresden</v>
          </cell>
        </row>
        <row r="252">
          <cell r="A252" t="str">
            <v>Sportplatz Oberpoyritz</v>
          </cell>
          <cell r="B252" t="str">
            <v xml:space="preserve">An der Schmiede 10 </v>
          </cell>
          <cell r="C252" t="str">
            <v>01326</v>
          </cell>
          <cell r="D252" t="str">
            <v>Dresden</v>
          </cell>
        </row>
        <row r="253">
          <cell r="A253" t="str">
            <v>Sportplatz Oskar-Röder-Straße</v>
          </cell>
          <cell r="B253" t="str">
            <v>Oskar-Röder-Straße 4 a</v>
          </cell>
          <cell r="C253" t="str">
            <v>01237</v>
          </cell>
          <cell r="D253" t="str">
            <v>Dresden</v>
          </cell>
        </row>
        <row r="254">
          <cell r="A254" t="str">
            <v>Sportplatz Pestalozzi-Gymnasium</v>
          </cell>
          <cell r="B254" t="str">
            <v xml:space="preserve">Pestalozziplatz 22 </v>
          </cell>
          <cell r="C254" t="str">
            <v>01127</v>
          </cell>
          <cell r="D254" t="str">
            <v>Dresden</v>
          </cell>
        </row>
        <row r="255">
          <cell r="A255" t="str">
            <v>Sportplatz Pfotenhauerstraße</v>
          </cell>
          <cell r="B255" t="str">
            <v xml:space="preserve">Pfotenhauerstraße 79 </v>
          </cell>
          <cell r="C255" t="str">
            <v>01307</v>
          </cell>
          <cell r="D255" t="str">
            <v>Dresden</v>
          </cell>
        </row>
        <row r="256">
          <cell r="A256" t="str">
            <v>Sportplatz Pillnitzer Landstraße 94</v>
          </cell>
          <cell r="B256" t="str">
            <v xml:space="preserve">Pillnitzer Landstraße 94 </v>
          </cell>
          <cell r="C256" t="str">
            <v>01326</v>
          </cell>
          <cell r="D256" t="str">
            <v>Dresden</v>
          </cell>
        </row>
        <row r="257">
          <cell r="A257" t="str">
            <v>Sportplatz Pirnaer Landstraße 121 b</v>
          </cell>
          <cell r="B257" t="str">
            <v>Pirnaer Landstraße 121 b</v>
          </cell>
          <cell r="C257" t="str">
            <v>01257</v>
          </cell>
          <cell r="D257" t="str">
            <v>Dresden</v>
          </cell>
        </row>
        <row r="258">
          <cell r="A258" t="str">
            <v>Sportplatz Pirnaer Landstraße 267</v>
          </cell>
          <cell r="B258" t="str">
            <v xml:space="preserve">Pirnaer Landstraße 267 </v>
          </cell>
          <cell r="C258" t="str">
            <v>01259</v>
          </cell>
          <cell r="D258" t="str">
            <v>Dresden</v>
          </cell>
        </row>
        <row r="259">
          <cell r="A259" t="str">
            <v>Sportplatz Saalhausener Straße</v>
          </cell>
          <cell r="B259" t="str">
            <v xml:space="preserve">Williamstraße 12 </v>
          </cell>
          <cell r="C259" t="str">
            <v>01159</v>
          </cell>
          <cell r="D259" t="str">
            <v>Dresden</v>
          </cell>
        </row>
        <row r="260">
          <cell r="A260" t="str">
            <v>Sportplatz Salzburger Straße</v>
          </cell>
          <cell r="B260" t="str">
            <v xml:space="preserve">Salzburger Straße 141 </v>
          </cell>
          <cell r="C260" t="str">
            <v>01237</v>
          </cell>
          <cell r="D260" t="str">
            <v>Dresden</v>
          </cell>
        </row>
        <row r="261">
          <cell r="A261" t="str">
            <v>Sportplatz Schule für Erziehungshilfe "Erich Kästner"</v>
          </cell>
          <cell r="B261" t="str">
            <v xml:space="preserve">Zinzendorfstraße 4 </v>
          </cell>
          <cell r="C261" t="str">
            <v>01069</v>
          </cell>
          <cell r="D261" t="str">
            <v>Dresden</v>
          </cell>
        </row>
        <row r="262">
          <cell r="A262" t="str">
            <v>Sportplatz Steirische Straße</v>
          </cell>
          <cell r="B262" t="str">
            <v xml:space="preserve">Steirische Straße 1 </v>
          </cell>
          <cell r="C262" t="str">
            <v>01279</v>
          </cell>
          <cell r="D262" t="str">
            <v>Dresden</v>
          </cell>
        </row>
        <row r="263">
          <cell r="A263" t="str">
            <v>Sportplatz Stuttgarter Straße</v>
          </cell>
          <cell r="B263" t="str">
            <v xml:space="preserve">Stuttgarter Straße 41 </v>
          </cell>
          <cell r="C263" t="str">
            <v>01189</v>
          </cell>
          <cell r="D263" t="str">
            <v>Dresden</v>
          </cell>
        </row>
        <row r="264">
          <cell r="A264" t="str">
            <v>Sportplatz Tolkewitzer Straße</v>
          </cell>
          <cell r="B264" t="str">
            <v xml:space="preserve">Tolkewitzer Straße 61 </v>
          </cell>
          <cell r="C264" t="str">
            <v>01277</v>
          </cell>
          <cell r="D264" t="str">
            <v>Dresden</v>
          </cell>
        </row>
        <row r="265">
          <cell r="A265" t="str">
            <v>Sportplatz Weixdorf</v>
          </cell>
          <cell r="B265" t="str">
            <v xml:space="preserve">Zum Sportplatz 4 </v>
          </cell>
          <cell r="C265" t="str">
            <v>01108</v>
          </cell>
          <cell r="D265" t="str">
            <v>Dresden</v>
          </cell>
        </row>
        <row r="266">
          <cell r="A266" t="str">
            <v>Sportplatz Wurzener Straße</v>
          </cell>
          <cell r="B266" t="str">
            <v xml:space="preserve">Wurzener Straße 20 </v>
          </cell>
          <cell r="C266" t="str">
            <v>01127</v>
          </cell>
          <cell r="D266" t="str">
            <v>Dresden</v>
          </cell>
        </row>
        <row r="267">
          <cell r="A267" t="str">
            <v>Sportplatz Zum Windkanal</v>
          </cell>
          <cell r="B267" t="str">
            <v xml:space="preserve">Zum Windkanal 14 </v>
          </cell>
          <cell r="C267" t="str">
            <v>01109</v>
          </cell>
          <cell r="D267" t="str">
            <v>Dresden</v>
          </cell>
        </row>
        <row r="268">
          <cell r="A268" t="str">
            <v>Sportraum BSZ Gastgewerbe</v>
          </cell>
          <cell r="B268" t="str">
            <v xml:space="preserve">Ehrlichstraße 1 </v>
          </cell>
          <cell r="C268" t="str">
            <v>01067</v>
          </cell>
          <cell r="D268" t="str">
            <v>Dresden</v>
          </cell>
        </row>
        <row r="269">
          <cell r="A269" t="str">
            <v>Sportzentrum Blasewitz</v>
          </cell>
          <cell r="B269" t="str">
            <v xml:space="preserve">Oehmestraße 1 </v>
          </cell>
          <cell r="C269" t="str">
            <v>01277</v>
          </cell>
          <cell r="D269" t="str">
            <v>Dresden</v>
          </cell>
        </row>
        <row r="270">
          <cell r="A270" t="str">
            <v>SPORTZENTRUM Hochland e.V.</v>
          </cell>
          <cell r="B270" t="str">
            <v>Bautzner Landstraße 291</v>
          </cell>
          <cell r="C270" t="str">
            <v>01328</v>
          </cell>
          <cell r="D270" t="str">
            <v>Dresden</v>
          </cell>
        </row>
        <row r="271">
          <cell r="A271" t="str">
            <v>Sprunghalle Freiberger Platz</v>
          </cell>
          <cell r="B271" t="str">
            <v>Freiberger Platz 1 a</v>
          </cell>
          <cell r="C271" t="str">
            <v>01067</v>
          </cell>
          <cell r="D271" t="str">
            <v>Dresden</v>
          </cell>
        </row>
        <row r="272">
          <cell r="A272" t="str">
            <v>Stadion Bodenbacher Straße</v>
          </cell>
          <cell r="B272" t="str">
            <v xml:space="preserve">Bodenbacher Straße 152 </v>
          </cell>
          <cell r="C272" t="str">
            <v>01277</v>
          </cell>
          <cell r="D272" t="str">
            <v>Dresden</v>
          </cell>
        </row>
        <row r="273">
          <cell r="A273" t="str">
            <v>Tennisanlage Waldpark</v>
          </cell>
          <cell r="B273" t="str">
            <v xml:space="preserve">Vogesenweg 10 </v>
          </cell>
          <cell r="C273" t="str">
            <v>01309</v>
          </cell>
          <cell r="D273" t="str">
            <v>Dresden</v>
          </cell>
        </row>
        <row r="274">
          <cell r="A274" t="str">
            <v>Tennisgelände Andreas-Schubert-Straße</v>
          </cell>
          <cell r="B274" t="str">
            <v>Andreas-Schubert-Straße 51</v>
          </cell>
          <cell r="C274" t="str">
            <v>01069</v>
          </cell>
          <cell r="D274" t="str">
            <v>Dresden</v>
          </cell>
        </row>
        <row r="275">
          <cell r="A275" t="str">
            <v>Traditionelles Taekwon-DO Studio</v>
          </cell>
          <cell r="B275" t="str">
            <v>Reisewitzer Straße 29</v>
          </cell>
          <cell r="C275" t="str">
            <v>01159</v>
          </cell>
          <cell r="D275" t="str">
            <v>Dresden</v>
          </cell>
        </row>
        <row r="276">
          <cell r="A276" t="str">
            <v>XXL Dresden</v>
          </cell>
          <cell r="B276" t="str">
            <v xml:space="preserve">Breitscheidstraße 40 </v>
          </cell>
          <cell r="C276" t="str">
            <v>01237</v>
          </cell>
          <cell r="D276" t="str">
            <v>Dresden</v>
          </cell>
        </row>
        <row r="277">
          <cell r="A277"/>
          <cell r="B277"/>
          <cell r="D277"/>
        </row>
        <row r="278">
          <cell r="A278"/>
          <cell r="B278"/>
          <cell r="D278"/>
        </row>
        <row r="279">
          <cell r="A279"/>
          <cell r="B279"/>
          <cell r="D279"/>
        </row>
        <row r="280">
          <cell r="A280"/>
          <cell r="B280"/>
          <cell r="D280"/>
        </row>
        <row r="281">
          <cell r="A281"/>
          <cell r="B281"/>
          <cell r="D281"/>
        </row>
        <row r="282">
          <cell r="A282"/>
          <cell r="B282"/>
          <cell r="D282"/>
        </row>
        <row r="283">
          <cell r="A283"/>
          <cell r="B283"/>
          <cell r="D283"/>
        </row>
        <row r="284">
          <cell r="A284"/>
          <cell r="B284"/>
          <cell r="D284"/>
        </row>
        <row r="285">
          <cell r="A285"/>
          <cell r="B285"/>
          <cell r="D285"/>
        </row>
        <row r="286">
          <cell r="A286"/>
          <cell r="B286"/>
          <cell r="D286"/>
        </row>
        <row r="287">
          <cell r="A287"/>
          <cell r="B287"/>
          <cell r="D287"/>
        </row>
        <row r="288">
          <cell r="A288"/>
          <cell r="B288"/>
          <cell r="D288"/>
        </row>
        <row r="289">
          <cell r="A289"/>
          <cell r="B289"/>
          <cell r="D289"/>
        </row>
        <row r="290">
          <cell r="A290"/>
          <cell r="B290"/>
          <cell r="D290"/>
        </row>
        <row r="291">
          <cell r="A291"/>
          <cell r="B291"/>
          <cell r="D291"/>
        </row>
        <row r="292">
          <cell r="A292"/>
          <cell r="B292"/>
          <cell r="D292"/>
        </row>
        <row r="293">
          <cell r="A293"/>
          <cell r="B293"/>
          <cell r="D293"/>
        </row>
        <row r="294">
          <cell r="A294"/>
          <cell r="B294"/>
          <cell r="D294"/>
        </row>
        <row r="295">
          <cell r="A295"/>
          <cell r="B295"/>
          <cell r="D295"/>
        </row>
        <row r="296">
          <cell r="A296"/>
          <cell r="B296"/>
          <cell r="D296"/>
        </row>
        <row r="297">
          <cell r="A297"/>
          <cell r="B297"/>
          <cell r="D297"/>
        </row>
        <row r="298">
          <cell r="A298"/>
          <cell r="B298"/>
          <cell r="D298"/>
        </row>
        <row r="299">
          <cell r="A299"/>
          <cell r="B299"/>
          <cell r="D299"/>
        </row>
        <row r="300">
          <cell r="A300"/>
          <cell r="B300"/>
          <cell r="D300"/>
        </row>
        <row r="301">
          <cell r="A301"/>
          <cell r="B301"/>
          <cell r="D301"/>
        </row>
        <row r="302">
          <cell r="A302"/>
          <cell r="B302"/>
          <cell r="D302"/>
        </row>
        <row r="303">
          <cell r="A303"/>
          <cell r="B303"/>
          <cell r="D303"/>
        </row>
        <row r="304">
          <cell r="A304"/>
          <cell r="B304"/>
          <cell r="D304"/>
        </row>
        <row r="305">
          <cell r="A305"/>
          <cell r="B305"/>
          <cell r="D305"/>
        </row>
        <row r="306">
          <cell r="A306"/>
          <cell r="B306"/>
          <cell r="D306"/>
        </row>
        <row r="307">
          <cell r="A307"/>
          <cell r="B307"/>
          <cell r="D307"/>
        </row>
        <row r="308">
          <cell r="A308"/>
          <cell r="B308"/>
          <cell r="D308"/>
        </row>
        <row r="309">
          <cell r="A309"/>
          <cell r="B309"/>
          <cell r="D309"/>
        </row>
        <row r="310">
          <cell r="A310"/>
          <cell r="B310"/>
          <cell r="D310"/>
        </row>
        <row r="311">
          <cell r="A311"/>
          <cell r="B311"/>
          <cell r="D311"/>
        </row>
        <row r="312">
          <cell r="A312"/>
          <cell r="B312"/>
          <cell r="D312"/>
        </row>
        <row r="313">
          <cell r="A313"/>
          <cell r="B313"/>
          <cell r="D313"/>
        </row>
        <row r="314">
          <cell r="A314"/>
          <cell r="B314"/>
          <cell r="D314"/>
        </row>
        <row r="315">
          <cell r="A315"/>
          <cell r="B315"/>
          <cell r="D315"/>
        </row>
        <row r="316">
          <cell r="A316"/>
          <cell r="B316"/>
          <cell r="D316"/>
        </row>
        <row r="317">
          <cell r="A317"/>
          <cell r="B317"/>
          <cell r="D317"/>
        </row>
        <row r="318">
          <cell r="A318"/>
          <cell r="B318"/>
          <cell r="D318"/>
        </row>
        <row r="319">
          <cell r="A319"/>
          <cell r="B319"/>
          <cell r="D319"/>
        </row>
        <row r="320">
          <cell r="A320"/>
          <cell r="B320"/>
          <cell r="D320"/>
        </row>
        <row r="321">
          <cell r="A321"/>
          <cell r="B321"/>
          <cell r="D321"/>
        </row>
        <row r="322">
          <cell r="A322"/>
          <cell r="B322"/>
          <cell r="D322"/>
        </row>
        <row r="323">
          <cell r="A323"/>
          <cell r="B323"/>
          <cell r="D323"/>
        </row>
        <row r="324">
          <cell r="A324"/>
          <cell r="B324"/>
          <cell r="D324"/>
        </row>
        <row r="325">
          <cell r="A325"/>
          <cell r="B325"/>
          <cell r="D325"/>
        </row>
        <row r="326">
          <cell r="A326"/>
          <cell r="B326"/>
          <cell r="D326"/>
        </row>
        <row r="327">
          <cell r="A327"/>
          <cell r="B327"/>
          <cell r="D327"/>
        </row>
        <row r="328">
          <cell r="A328"/>
          <cell r="B328"/>
          <cell r="D328"/>
        </row>
        <row r="329">
          <cell r="A329"/>
          <cell r="B329"/>
          <cell r="D329"/>
        </row>
        <row r="330">
          <cell r="A330"/>
          <cell r="B330"/>
          <cell r="D330"/>
        </row>
        <row r="331">
          <cell r="A331"/>
          <cell r="B331"/>
          <cell r="D331"/>
        </row>
        <row r="332">
          <cell r="A332"/>
          <cell r="B332"/>
          <cell r="D332"/>
        </row>
        <row r="333">
          <cell r="A333"/>
          <cell r="B333"/>
          <cell r="D333"/>
        </row>
        <row r="334">
          <cell r="A334"/>
          <cell r="B334"/>
          <cell r="D334"/>
        </row>
        <row r="335">
          <cell r="A335"/>
          <cell r="B335"/>
          <cell r="D335"/>
        </row>
        <row r="336">
          <cell r="A336"/>
          <cell r="B336"/>
          <cell r="D336"/>
        </row>
        <row r="337">
          <cell r="A337"/>
          <cell r="B337"/>
          <cell r="D337"/>
        </row>
        <row r="338">
          <cell r="A338"/>
          <cell r="B338"/>
          <cell r="D338"/>
        </row>
        <row r="339">
          <cell r="A339"/>
          <cell r="B339"/>
          <cell r="D339"/>
        </row>
        <row r="340">
          <cell r="A340"/>
          <cell r="B340"/>
          <cell r="D340"/>
        </row>
        <row r="341">
          <cell r="A341"/>
          <cell r="B341"/>
          <cell r="D341"/>
        </row>
        <row r="342">
          <cell r="A342"/>
          <cell r="B342"/>
          <cell r="D342"/>
        </row>
        <row r="343">
          <cell r="A343"/>
          <cell r="B343"/>
          <cell r="D343"/>
        </row>
        <row r="344">
          <cell r="A344"/>
          <cell r="B344"/>
          <cell r="D344"/>
        </row>
        <row r="345">
          <cell r="A345"/>
          <cell r="B345"/>
          <cell r="D345"/>
        </row>
        <row r="346">
          <cell r="A346"/>
          <cell r="B346"/>
          <cell r="D346"/>
        </row>
        <row r="347">
          <cell r="A347"/>
          <cell r="B347"/>
          <cell r="D347"/>
        </row>
      </sheetData>
    </sheetDataSet>
  </externalBook>
</externalLink>
</file>

<file path=xl/externalLinks/externalLink1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Abfrage Vereine"/>
      <sheetName val="Beispiel"/>
      <sheetName val="Sportstätten"/>
    </sheetNames>
    <sheetDataSet>
      <sheetData sheetId="0"/>
      <sheetData sheetId="1"/>
      <sheetData sheetId="2">
        <row r="151">
          <cell r="A151" t="str">
            <v>Sporthalle Grundschule Naußlitz</v>
          </cell>
          <cell r="B151" t="str">
            <v xml:space="preserve">Saalhausener Straße 61 </v>
          </cell>
          <cell r="C151" t="str">
            <v>01159</v>
          </cell>
          <cell r="D151" t="str">
            <v>Dresden</v>
          </cell>
        </row>
        <row r="152">
          <cell r="A152" t="str">
            <v>Sporthalle Grundschule Schönfeld</v>
          </cell>
          <cell r="B152" t="str">
            <v>Borsbergstraße 12 a</v>
          </cell>
          <cell r="C152" t="str">
            <v>01328</v>
          </cell>
          <cell r="D152" t="str">
            <v>Dresden</v>
          </cell>
        </row>
        <row r="153">
          <cell r="A153" t="str">
            <v>Sporthalle Gymnasium Bühlau</v>
          </cell>
          <cell r="B153" t="str">
            <v xml:space="preserve">Quohrener Straße 12 </v>
          </cell>
          <cell r="C153" t="str">
            <v>01324</v>
          </cell>
          <cell r="D153" t="str">
            <v>Dresden</v>
          </cell>
        </row>
        <row r="154">
          <cell r="A154" t="str">
            <v>Sporthalle Gymnasium Bürgerwiese</v>
          </cell>
          <cell r="B154" t="str">
            <v xml:space="preserve">Parkstraße 4 </v>
          </cell>
          <cell r="C154" t="str">
            <v>01069</v>
          </cell>
          <cell r="D154" t="str">
            <v>Dresden</v>
          </cell>
        </row>
        <row r="155">
          <cell r="A155" t="str">
            <v>Sporthalle Gymnasium Cotta</v>
          </cell>
          <cell r="B155" t="str">
            <v xml:space="preserve">Cossebauder Straße 35 </v>
          </cell>
          <cell r="C155" t="str">
            <v>01157</v>
          </cell>
          <cell r="D155" t="str">
            <v>Dresden</v>
          </cell>
        </row>
        <row r="156">
          <cell r="A156" t="str">
            <v>Sporthalle Gymnasium Dreikönigschule</v>
          </cell>
          <cell r="B156" t="str">
            <v xml:space="preserve">Alaunstraße 32 </v>
          </cell>
          <cell r="C156" t="str">
            <v>01099</v>
          </cell>
          <cell r="D156" t="str">
            <v>Dresden</v>
          </cell>
        </row>
        <row r="157">
          <cell r="A157" t="str">
            <v>Sporthalle Gymnasium Klotzsche</v>
          </cell>
          <cell r="B157" t="str">
            <v xml:space="preserve">Karl-Marx-Straße 44 </v>
          </cell>
          <cell r="C157" t="str">
            <v>01109</v>
          </cell>
          <cell r="D157" t="str">
            <v>Dresden</v>
          </cell>
        </row>
        <row r="158">
          <cell r="A158" t="str">
            <v>Sporthalle Gymnasium Pieschen und 145. Oberschule</v>
          </cell>
          <cell r="B158" t="str">
            <v xml:space="preserve">Gehestraße 10 </v>
          </cell>
          <cell r="C158" t="str">
            <v>01127</v>
          </cell>
          <cell r="D158" t="str">
            <v>Dresden</v>
          </cell>
        </row>
        <row r="159">
          <cell r="A159" t="str">
            <v>Sporthalle Gymnasium Tolkewitz</v>
          </cell>
          <cell r="B159" t="str">
            <v xml:space="preserve">Kipsdorfer Straße 160 </v>
          </cell>
          <cell r="C159" t="str">
            <v>01279</v>
          </cell>
          <cell r="D159" t="str">
            <v>Dresden</v>
          </cell>
        </row>
        <row r="160">
          <cell r="A160" t="str">
            <v>Sporthalle Hans-Erlwein-Gymnasium</v>
          </cell>
          <cell r="B160" t="str">
            <v xml:space="preserve">Hepkestraße 63 </v>
          </cell>
          <cell r="C160" t="str">
            <v>01277</v>
          </cell>
          <cell r="D160" t="str">
            <v>Dresden</v>
          </cell>
        </row>
        <row r="161">
          <cell r="A161" t="str">
            <v>Sporthalle HOGA</v>
          </cell>
          <cell r="B161" t="str">
            <v xml:space="preserve">Zamenhofstraße 61 </v>
          </cell>
          <cell r="C161" t="str">
            <v>01257</v>
          </cell>
          <cell r="D161" t="str">
            <v>Dresden</v>
          </cell>
        </row>
        <row r="162">
          <cell r="A162" t="str">
            <v>Sporthalle Internationale Schule</v>
          </cell>
          <cell r="B162" t="str">
            <v xml:space="preserve">Annenstraße 9 </v>
          </cell>
          <cell r="C162" t="str">
            <v>01067</v>
          </cell>
          <cell r="D162" t="str">
            <v>Dresden</v>
          </cell>
        </row>
        <row r="163">
          <cell r="A163" t="str">
            <v>Sporthalle Julius-Ambrosius-Hülße-Gymnasium</v>
          </cell>
          <cell r="B163" t="str">
            <v xml:space="preserve">Hülßestraße 16 </v>
          </cell>
          <cell r="C163" t="str">
            <v>01237</v>
          </cell>
          <cell r="D163" t="str">
            <v>Dresden</v>
          </cell>
        </row>
        <row r="164">
          <cell r="A164" t="str">
            <v>Sporthalle Karl-Liebknecht-Straße</v>
          </cell>
          <cell r="B164" t="str">
            <v xml:space="preserve">Karl-Liebknecht-Straße 53 </v>
          </cell>
          <cell r="C164" t="str">
            <v>01109</v>
          </cell>
          <cell r="D164" t="str">
            <v>Dresden</v>
          </cell>
        </row>
        <row r="165">
          <cell r="A165" t="str">
            <v>Sporthalle Klotzsche</v>
          </cell>
          <cell r="B165" t="str">
            <v xml:space="preserve">Zum Windkanal 14 </v>
          </cell>
          <cell r="C165" t="str">
            <v>01109</v>
          </cell>
          <cell r="D165" t="str">
            <v>Dresden</v>
          </cell>
        </row>
        <row r="166">
          <cell r="A166" t="str">
            <v>Sporthalle Kreuzgymnasium Dresden</v>
          </cell>
          <cell r="B166" t="str">
            <v xml:space="preserve">Dornblüthstraße 4 </v>
          </cell>
          <cell r="C166" t="str">
            <v>01277</v>
          </cell>
          <cell r="D166" t="str">
            <v>Dresden</v>
          </cell>
        </row>
        <row r="167">
          <cell r="A167" t="str">
            <v>Sporthalle Laborschule</v>
          </cell>
          <cell r="B167" t="str">
            <v xml:space="preserve">Espenstraße 3 </v>
          </cell>
          <cell r="C167" t="str">
            <v>01169</v>
          </cell>
          <cell r="D167" t="str">
            <v>Dresden</v>
          </cell>
        </row>
        <row r="168">
          <cell r="A168" t="str">
            <v>Sporthalle Landessportbund Sachsen</v>
          </cell>
          <cell r="B168" t="str">
            <v>Marienallee 14 b</v>
          </cell>
          <cell r="C168" t="str">
            <v>01099</v>
          </cell>
          <cell r="D168" t="str">
            <v>Dresden</v>
          </cell>
        </row>
        <row r="169">
          <cell r="A169" t="str">
            <v>Sporthalle Langebrück</v>
          </cell>
          <cell r="B169" t="str">
            <v>Dresdner Straße 36 a</v>
          </cell>
          <cell r="C169" t="str">
            <v>01465</v>
          </cell>
          <cell r="D169" t="str">
            <v>Dresden</v>
          </cell>
        </row>
        <row r="170">
          <cell r="A170" t="str">
            <v>Sporthalle Lessingstraße</v>
          </cell>
          <cell r="B170" t="str">
            <v xml:space="preserve">Lessingstraße 10 </v>
          </cell>
          <cell r="C170" t="str">
            <v>01099</v>
          </cell>
          <cell r="D170" t="str">
            <v>Dresden</v>
          </cell>
        </row>
        <row r="171">
          <cell r="A171" t="str">
            <v>Sporthalle Leutewitzer Ring</v>
          </cell>
          <cell r="B171" t="str">
            <v xml:space="preserve">Leutewitzer Ring 141 </v>
          </cell>
          <cell r="C171" t="str">
            <v>01169</v>
          </cell>
          <cell r="D171" t="str">
            <v>Dresden</v>
          </cell>
        </row>
        <row r="172">
          <cell r="A172" t="str">
            <v>Sporthalle Marie-Curie-Gymnasium</v>
          </cell>
          <cell r="B172" t="str">
            <v xml:space="preserve">Zirkusstraße 7 </v>
          </cell>
          <cell r="C172" t="str">
            <v>01069</v>
          </cell>
          <cell r="D172" t="str">
            <v>Dresden</v>
          </cell>
        </row>
        <row r="173">
          <cell r="A173" t="str">
            <v>Sporthalle Martin-Andersen-Nexö-Gymnasium</v>
          </cell>
          <cell r="B173" t="str">
            <v xml:space="preserve">Haydnstraße 49 </v>
          </cell>
          <cell r="C173" t="str">
            <v>01309</v>
          </cell>
          <cell r="D173" t="str">
            <v>Dresden</v>
          </cell>
        </row>
        <row r="174">
          <cell r="A174" t="str">
            <v>Sporthalle Montessorischule</v>
          </cell>
          <cell r="B174" t="str">
            <v xml:space="preserve">Glashütter Straße 10 </v>
          </cell>
          <cell r="C174" t="str">
            <v>01309</v>
          </cell>
          <cell r="D174" t="str">
            <v>Dresden</v>
          </cell>
        </row>
        <row r="175">
          <cell r="A175" t="str">
            <v>Sporthalle Nöthnitzer Straße</v>
          </cell>
          <cell r="B175" t="str">
            <v>Nöthnitzer Straße 60 a</v>
          </cell>
          <cell r="C175" t="str">
            <v>01187</v>
          </cell>
          <cell r="D175" t="str">
            <v>Dresden</v>
          </cell>
        </row>
        <row r="176">
          <cell r="A176" t="str">
            <v>Sporthalle Oberschule Cossebaude</v>
          </cell>
          <cell r="B176" t="str">
            <v xml:space="preserve">Erna-Berger-Straße 1 </v>
          </cell>
          <cell r="C176" t="str">
            <v>01156</v>
          </cell>
          <cell r="D176" t="str">
            <v>Dresden</v>
          </cell>
        </row>
        <row r="177">
          <cell r="A177" t="str">
            <v>Sporthalle Oberschule Pieschen</v>
          </cell>
          <cell r="B177" t="str">
            <v xml:space="preserve">Robert-Matzke-Straße 14 </v>
          </cell>
          <cell r="C177" t="str">
            <v>01127</v>
          </cell>
          <cell r="D177" t="str">
            <v>Dresden</v>
          </cell>
        </row>
        <row r="178">
          <cell r="A178" t="str">
            <v>Sporthalle Oberschule Weißig</v>
          </cell>
          <cell r="B178" t="str">
            <v xml:space="preserve">Gönnsdorfer Weg 1 </v>
          </cell>
          <cell r="C178" t="str">
            <v>01328</v>
          </cell>
          <cell r="D178" t="str">
            <v>Dresden</v>
          </cell>
        </row>
        <row r="179">
          <cell r="A179" t="str">
            <v>Sporthalle Oberschule Weixdorf</v>
          </cell>
          <cell r="B179" t="str">
            <v xml:space="preserve">Alte Dresdner Straße 22 </v>
          </cell>
          <cell r="C179" t="str">
            <v>01108</v>
          </cell>
          <cell r="D179" t="str">
            <v>Dresden</v>
          </cell>
        </row>
        <row r="180">
          <cell r="A180" t="str">
            <v>Sporthalle Oskar-Röder-Straße</v>
          </cell>
          <cell r="B180" t="str">
            <v>Oskar-Röder-Straße 4 a</v>
          </cell>
          <cell r="C180" t="str">
            <v>01237</v>
          </cell>
          <cell r="D180" t="str">
            <v>Dresden</v>
          </cell>
        </row>
        <row r="181">
          <cell r="A181" t="str">
            <v>Sporthalle Pestalozziplatz</v>
          </cell>
          <cell r="B181" t="str">
            <v xml:space="preserve">Pestalozziplatz 20 </v>
          </cell>
          <cell r="C181" t="str">
            <v>01127</v>
          </cell>
          <cell r="D181" t="str">
            <v>Dresden</v>
          </cell>
        </row>
        <row r="182">
          <cell r="A182" t="str">
            <v>Sporthalle Romain-Rolland-Gymnasium</v>
          </cell>
          <cell r="B182" t="str">
            <v xml:space="preserve">Weintraubenstraße 3 </v>
          </cell>
          <cell r="C182" t="str">
            <v>01099</v>
          </cell>
          <cell r="D182" t="str">
            <v>Dresden</v>
          </cell>
        </row>
        <row r="183">
          <cell r="A183" t="str">
            <v>Sporthalle Schule für Erziehungshilfe</v>
          </cell>
          <cell r="B183" t="str">
            <v xml:space="preserve">Karl-Laux-Straße 5 </v>
          </cell>
          <cell r="C183" t="str">
            <v>01219</v>
          </cell>
          <cell r="D183" t="str">
            <v>Dresden</v>
          </cell>
        </row>
        <row r="184">
          <cell r="A184" t="str">
            <v>Sporthalle Schule für Erziehungshilfe "Erich Kästner"</v>
          </cell>
          <cell r="B184" t="str">
            <v xml:space="preserve">Zinzendorfstraße 4 </v>
          </cell>
          <cell r="C184" t="str">
            <v>01069</v>
          </cell>
          <cell r="D184" t="str">
            <v>Dresden</v>
          </cell>
        </row>
        <row r="185">
          <cell r="A185" t="str">
            <v>Sporthalle Schule für geistig Behinderte "Astrid Lindgren"</v>
          </cell>
          <cell r="B185" t="str">
            <v xml:space="preserve">Lise-Meitner-Straße 22 </v>
          </cell>
          <cell r="C185" t="str">
            <v>01169</v>
          </cell>
          <cell r="D185" t="str">
            <v>Dresden</v>
          </cell>
        </row>
        <row r="186">
          <cell r="A186" t="str">
            <v>Sporthalle Schule zur Lernförderung "A.S.Makarenko"</v>
          </cell>
          <cell r="B186" t="str">
            <v xml:space="preserve">Leisniger Straße 76 </v>
          </cell>
          <cell r="C186" t="str">
            <v>01127</v>
          </cell>
          <cell r="D186" t="str">
            <v>Dresden</v>
          </cell>
        </row>
        <row r="187">
          <cell r="A187" t="str">
            <v>Sporthalle Schule zur Lernförderung "Albert Schweitzer"</v>
          </cell>
          <cell r="B187" t="str">
            <v xml:space="preserve">Georg-Palitzsch-Straße 40 </v>
          </cell>
          <cell r="C187" t="str">
            <v>01239</v>
          </cell>
          <cell r="D187" t="str">
            <v>Dresden</v>
          </cell>
        </row>
        <row r="188">
          <cell r="A188" t="str">
            <v>Sporthalle Schule zur Lernförderung "Am Landgraben"</v>
          </cell>
          <cell r="B188" t="str">
            <v xml:space="preserve">Pirnaer Landstraße 55 </v>
          </cell>
          <cell r="C188" t="str">
            <v>01237</v>
          </cell>
          <cell r="D188" t="str">
            <v>Dresden</v>
          </cell>
        </row>
        <row r="189">
          <cell r="A189" t="str">
            <v>Sporthalle Sportschulzentrum</v>
          </cell>
          <cell r="B189" t="str">
            <v>Messering 2 a</v>
          </cell>
          <cell r="C189" t="str">
            <v>01067</v>
          </cell>
          <cell r="D189" t="str">
            <v>Dresden</v>
          </cell>
        </row>
        <row r="190">
          <cell r="A190" t="str">
            <v>Sporthalle St. Benno-Gymnasium</v>
          </cell>
          <cell r="B190" t="str">
            <v xml:space="preserve">Pillnitzer Straße 39 </v>
          </cell>
          <cell r="C190" t="str">
            <v>01069</v>
          </cell>
          <cell r="D190" t="str">
            <v>Dresden</v>
          </cell>
        </row>
        <row r="191">
          <cell r="A191" t="str">
            <v>Sporthalle STO Erlweinstraße 6a</v>
          </cell>
          <cell r="B191" t="str">
            <v>Erlweinstraße 6 a</v>
          </cell>
          <cell r="C191" t="str">
            <v>01069</v>
          </cell>
          <cell r="D191" t="str">
            <v>Dresden</v>
          </cell>
        </row>
        <row r="192">
          <cell r="A192" t="str">
            <v>Sporthalle Terrassenufer (ehem. 18. GS)</v>
          </cell>
          <cell r="B192" t="str">
            <v xml:space="preserve">Terrassenufer 15 </v>
          </cell>
          <cell r="C192" t="str">
            <v>01069</v>
          </cell>
          <cell r="D192" t="str">
            <v>Dresden</v>
          </cell>
        </row>
        <row r="193">
          <cell r="A193" t="str">
            <v>Sporthalle Teutoburgstraße (ehem. 20.GS)</v>
          </cell>
          <cell r="B193" t="str">
            <v xml:space="preserve">Teutoburgstraße 15 </v>
          </cell>
          <cell r="C193" t="str">
            <v>01309</v>
          </cell>
          <cell r="D193" t="str">
            <v>Dresden</v>
          </cell>
        </row>
        <row r="194">
          <cell r="A194" t="str">
            <v>Sporthalle Thäterstraße (ehem. 42.GS)</v>
          </cell>
          <cell r="B194" t="str">
            <v xml:space="preserve">Mengsstraße 19 </v>
          </cell>
          <cell r="C194" t="str">
            <v>01139</v>
          </cell>
          <cell r="D194" t="str">
            <v>Dresden</v>
          </cell>
        </row>
        <row r="195">
          <cell r="A195" t="str">
            <v>Sporthalle Universitätsklinikum, Haus 25</v>
          </cell>
          <cell r="B195" t="str">
            <v xml:space="preserve">Fetscherstraße 74 </v>
          </cell>
          <cell r="C195" t="str">
            <v>01307</v>
          </cell>
          <cell r="D195" t="str">
            <v>Dresden</v>
          </cell>
        </row>
        <row r="196">
          <cell r="A196" t="str">
            <v>Sporthalle Universitätsschule</v>
          </cell>
          <cell r="B196" t="str">
            <v>Cämmerswalder Str. 41</v>
          </cell>
          <cell r="C196" t="str">
            <v>01189</v>
          </cell>
          <cell r="D196" t="str">
            <v>Dresden</v>
          </cell>
        </row>
        <row r="197">
          <cell r="A197" t="str">
            <v>Sporthalle Vitzthum-Gymnasium</v>
          </cell>
          <cell r="B197" t="str">
            <v xml:space="preserve">Paradiesstraße 35 </v>
          </cell>
          <cell r="C197" t="str">
            <v>01217</v>
          </cell>
          <cell r="D197" t="str">
            <v>Dresden</v>
          </cell>
        </row>
        <row r="198">
          <cell r="A198" t="str">
            <v>Sporthalle Walddorfschule</v>
          </cell>
          <cell r="B198" t="str">
            <v>Marienallee 5</v>
          </cell>
          <cell r="C198" t="str">
            <v>01099</v>
          </cell>
          <cell r="D198" t="str">
            <v>Dresden</v>
          </cell>
        </row>
        <row r="199">
          <cell r="A199" t="str">
            <v>Sporthalle Weberplatz</v>
          </cell>
          <cell r="B199" t="str">
            <v xml:space="preserve">Weberplatz 5 </v>
          </cell>
          <cell r="C199" t="str">
            <v>01217</v>
          </cell>
          <cell r="D199" t="str">
            <v>Dresden</v>
          </cell>
        </row>
        <row r="200">
          <cell r="A200" t="str">
            <v>Sportkomplex Jägerpark</v>
          </cell>
          <cell r="B200" t="str">
            <v xml:space="preserve">Jägerpark 12 </v>
          </cell>
          <cell r="C200" t="str">
            <v>01099</v>
          </cell>
          <cell r="D200" t="str">
            <v>Dresden</v>
          </cell>
        </row>
        <row r="201">
          <cell r="A201" t="str">
            <v>Sportpark Ostra</v>
          </cell>
          <cell r="B201" t="str">
            <v xml:space="preserve">Magdeburger Straße 10 </v>
          </cell>
          <cell r="C201" t="str">
            <v>01067</v>
          </cell>
          <cell r="D201" t="str">
            <v>Dresden</v>
          </cell>
        </row>
        <row r="202">
          <cell r="A202" t="str">
            <v>Sportplatz  129. Grundschule</v>
          </cell>
          <cell r="B202" t="str">
            <v xml:space="preserve">Otto-Dix-Ring 57 </v>
          </cell>
          <cell r="C202" t="str">
            <v>01219</v>
          </cell>
          <cell r="D202" t="str">
            <v>Dresden</v>
          </cell>
        </row>
        <row r="203">
          <cell r="A203" t="str">
            <v>Sportplatz "Am Dölzschgaben"</v>
          </cell>
          <cell r="B203" t="str">
            <v xml:space="preserve">Am Dölzschgraben 7 </v>
          </cell>
          <cell r="C203" t="str">
            <v>01187</v>
          </cell>
          <cell r="D203" t="str">
            <v>Dresden</v>
          </cell>
        </row>
        <row r="204">
          <cell r="A204" t="str">
            <v>Sportplatz "Am Leutewitzer Park"</v>
          </cell>
          <cell r="B204" t="str">
            <v>Steinbacher Straße 56 a</v>
          </cell>
          <cell r="C204" t="str">
            <v>01157</v>
          </cell>
          <cell r="D204" t="str">
            <v>Dresden</v>
          </cell>
        </row>
        <row r="205">
          <cell r="A205" t="str">
            <v>Sportplatz 101. Oberschule</v>
          </cell>
          <cell r="B205" t="str">
            <v xml:space="preserve">Pfotenhauerstraße 42 </v>
          </cell>
          <cell r="C205" t="str">
            <v>01307</v>
          </cell>
          <cell r="D205" t="str">
            <v>Dresden</v>
          </cell>
        </row>
        <row r="206">
          <cell r="A206" t="str">
            <v>Sportplatz 107. Oberschule</v>
          </cell>
          <cell r="B206" t="str">
            <v xml:space="preserve">Hepkestraße 28 </v>
          </cell>
          <cell r="C206" t="str">
            <v>01309</v>
          </cell>
          <cell r="D206" t="str">
            <v>Dresden</v>
          </cell>
        </row>
        <row r="207">
          <cell r="A207" t="str">
            <v>Sportplatz 113. Grundschule</v>
          </cell>
          <cell r="B207" t="str">
            <v xml:space="preserve">Georg-Nerlich-Straße 1 </v>
          </cell>
          <cell r="C207" t="str">
            <v>01307</v>
          </cell>
          <cell r="D207" t="str">
            <v>Dresden</v>
          </cell>
        </row>
        <row r="208">
          <cell r="A208" t="str">
            <v>Sportplatz 120. Grundschule</v>
          </cell>
          <cell r="B208" t="str">
            <v xml:space="preserve">Trattendorfer Straße 1 </v>
          </cell>
          <cell r="C208" t="str">
            <v>01239</v>
          </cell>
          <cell r="D208" t="str">
            <v>Dresden</v>
          </cell>
        </row>
        <row r="209">
          <cell r="A209" t="str">
            <v>Sportplatz 121. Oberschule</v>
          </cell>
          <cell r="B209" t="str">
            <v xml:space="preserve">Gamigstraße 28 </v>
          </cell>
          <cell r="C209" t="str">
            <v>01239</v>
          </cell>
          <cell r="D209" t="str">
            <v>Dresden</v>
          </cell>
        </row>
        <row r="210">
          <cell r="A210" t="str">
            <v>Sportplatz 135. Grundschule</v>
          </cell>
          <cell r="B210" t="str">
            <v xml:space="preserve">Amalie-Dietrich-Platz 10 </v>
          </cell>
          <cell r="C210" t="str">
            <v>01169</v>
          </cell>
          <cell r="D210" t="str">
            <v>Dresden</v>
          </cell>
        </row>
        <row r="211">
          <cell r="A211" t="str">
            <v>Sportplatz 15. Grundschule</v>
          </cell>
          <cell r="B211" t="str">
            <v xml:space="preserve">Seifhennersdorfer Straße 10 </v>
          </cell>
          <cell r="C211" t="str">
            <v>01099</v>
          </cell>
          <cell r="D211" t="str">
            <v>Dresden</v>
          </cell>
        </row>
        <row r="212">
          <cell r="A212" t="str">
            <v>Sportplatz 19. Grundschule</v>
          </cell>
          <cell r="B212" t="str">
            <v xml:space="preserve">Am Jägerpark 5 </v>
          </cell>
          <cell r="C212" t="str">
            <v>01099</v>
          </cell>
          <cell r="D212" t="str">
            <v>Dresden</v>
          </cell>
        </row>
        <row r="213">
          <cell r="A213" t="str">
            <v>Sportplatz 30. Grundschule</v>
          </cell>
          <cell r="B213" t="str">
            <v xml:space="preserve">Hechtstraße 55 </v>
          </cell>
          <cell r="C213" t="str">
            <v>01097</v>
          </cell>
          <cell r="D213" t="str">
            <v>Dresden</v>
          </cell>
        </row>
        <row r="214">
          <cell r="A214" t="str">
            <v>Sportplatz 46. Oberschule</v>
          </cell>
          <cell r="B214" t="str">
            <v xml:space="preserve">Leubnitzer Straße 14 </v>
          </cell>
          <cell r="C214" t="str">
            <v>01069</v>
          </cell>
          <cell r="D214" t="str">
            <v>Dresden</v>
          </cell>
        </row>
        <row r="215">
          <cell r="A215" t="str">
            <v>Sportplatz 62. Oberschule</v>
          </cell>
          <cell r="B215" t="str">
            <v xml:space="preserve">Fidelio-F.-Finke-Straße 15 </v>
          </cell>
          <cell r="C215" t="str">
            <v>01326</v>
          </cell>
          <cell r="D215" t="str">
            <v>Dresden</v>
          </cell>
        </row>
        <row r="216">
          <cell r="A216" t="str">
            <v>Sportplatz 63. Grundschule</v>
          </cell>
          <cell r="B216" t="str">
            <v xml:space="preserve">Wägnerstraße 24 </v>
          </cell>
          <cell r="C216" t="str">
            <v>01309</v>
          </cell>
          <cell r="D216" t="str">
            <v>Dresden</v>
          </cell>
        </row>
        <row r="217">
          <cell r="A217" t="str">
            <v>Sportplatz 66. Oberschule</v>
          </cell>
          <cell r="B217" t="str">
            <v xml:space="preserve">Dieselstraße 55 </v>
          </cell>
          <cell r="C217" t="str">
            <v>01257</v>
          </cell>
          <cell r="D217" t="str">
            <v>Dresden</v>
          </cell>
        </row>
        <row r="218">
          <cell r="A218" t="str">
            <v>Sportplatz 77. Grundschule</v>
          </cell>
          <cell r="B218" t="str">
            <v xml:space="preserve">Am Urnenfeld 27 </v>
          </cell>
          <cell r="C218" t="str">
            <v>01157</v>
          </cell>
          <cell r="D218" t="str">
            <v>Dresden</v>
          </cell>
        </row>
        <row r="219">
          <cell r="A219" t="str">
            <v>Sportplatz 81. Grundschule</v>
          </cell>
          <cell r="B219" t="str">
            <v xml:space="preserve">Robert-Weber-Straße 5 </v>
          </cell>
          <cell r="C219" t="str">
            <v>01187</v>
          </cell>
          <cell r="D219" t="str">
            <v>Dresden</v>
          </cell>
        </row>
        <row r="220">
          <cell r="A220" t="str">
            <v>Sportplatz 9. Oberschule</v>
          </cell>
          <cell r="B220" t="str">
            <v xml:space="preserve">Lommatzscher Straße 121 </v>
          </cell>
          <cell r="C220" t="str">
            <v>01139</v>
          </cell>
          <cell r="D220" t="str">
            <v>Dresden</v>
          </cell>
        </row>
        <row r="221">
          <cell r="A221" t="str">
            <v>Sportplatz Aachener Straße</v>
          </cell>
          <cell r="B221" t="str">
            <v>Aachener Straße 19 a</v>
          </cell>
          <cell r="C221" t="str">
            <v>01129</v>
          </cell>
          <cell r="D221" t="str">
            <v>Dresden</v>
          </cell>
        </row>
        <row r="222">
          <cell r="A222" t="str">
            <v>Sportplatz am Gemeindezentrum Gompitz</v>
          </cell>
          <cell r="B222" t="str">
            <v>Altnossener Straße 46 a</v>
          </cell>
          <cell r="C222" t="str">
            <v>01156</v>
          </cell>
          <cell r="D222" t="str">
            <v>Dresden</v>
          </cell>
        </row>
        <row r="223">
          <cell r="A223" t="str">
            <v>Sportplatz Bärensteiner Straße</v>
          </cell>
          <cell r="B223" t="str">
            <v xml:space="preserve">Bärensteiner Straße 33 </v>
          </cell>
          <cell r="C223" t="str">
            <v>01277</v>
          </cell>
          <cell r="D223" t="str">
            <v>Dresden</v>
          </cell>
        </row>
        <row r="224">
          <cell r="A224" t="str">
            <v>Sportplatz Bärnsdorfer Straße</v>
          </cell>
          <cell r="B224" t="str">
            <v xml:space="preserve">Bärnsdorfer Straße 2 </v>
          </cell>
          <cell r="C224" t="str">
            <v>01097</v>
          </cell>
          <cell r="D224" t="str">
            <v>Dresden</v>
          </cell>
        </row>
        <row r="225">
          <cell r="A225" t="str">
            <v>Sportplatz Bertolt-Brecht-Gymnasium</v>
          </cell>
          <cell r="B225" t="str">
            <v>Thomaestraße</v>
          </cell>
          <cell r="C225" t="str">
            <v>01307</v>
          </cell>
          <cell r="D225" t="str">
            <v>Dresden</v>
          </cell>
        </row>
        <row r="226">
          <cell r="A226" t="str">
            <v>Sportplatz BIP Kreativitätsschule</v>
          </cell>
          <cell r="B226" t="str">
            <v xml:space="preserve">Tiergartenstraße 18 </v>
          </cell>
          <cell r="C226" t="str">
            <v>01219</v>
          </cell>
          <cell r="D226" t="str">
            <v>Dresden</v>
          </cell>
        </row>
        <row r="227">
          <cell r="A227" t="str">
            <v>Sportplatz Boxberger Straße</v>
          </cell>
          <cell r="B227" t="str">
            <v xml:space="preserve">Boxberger Straße 1 </v>
          </cell>
          <cell r="C227" t="str">
            <v>01239</v>
          </cell>
          <cell r="D227" t="str">
            <v>Dresden</v>
          </cell>
        </row>
        <row r="228">
          <cell r="A228" t="str">
            <v>Sportplatz BSZ Gesundheit und Sozialwesen</v>
          </cell>
          <cell r="B228" t="str">
            <v xml:space="preserve">Döbelner Straße 8 </v>
          </cell>
          <cell r="C228" t="str">
            <v>01129</v>
          </cell>
          <cell r="D228" t="str">
            <v>Dresden</v>
          </cell>
        </row>
        <row r="229">
          <cell r="A229" t="str">
            <v xml:space="preserve">Sportplatz Christliche Schule Dresden </v>
          </cell>
          <cell r="B229" t="str">
            <v xml:space="preserve">Rathener Straße 78 </v>
          </cell>
          <cell r="C229" t="str">
            <v>01259</v>
          </cell>
          <cell r="D229" t="str">
            <v>Dresden</v>
          </cell>
        </row>
        <row r="230">
          <cell r="A230" t="str">
            <v>Sportplatz Cossebaude</v>
          </cell>
          <cell r="B230" t="str">
            <v xml:space="preserve">Gohliser Weg 16 </v>
          </cell>
          <cell r="C230" t="str">
            <v>01156</v>
          </cell>
          <cell r="D230" t="str">
            <v>Dresden</v>
          </cell>
        </row>
        <row r="231">
          <cell r="A231" t="str">
            <v>Sportplatz Dobritz</v>
          </cell>
          <cell r="B231" t="str">
            <v xml:space="preserve">Breitscheidstraße 86 </v>
          </cell>
          <cell r="C231" t="str">
            <v>01237</v>
          </cell>
          <cell r="D231" t="str">
            <v>Dresden</v>
          </cell>
        </row>
        <row r="232">
          <cell r="A232" t="str">
            <v>Sportplatz Dohnaer Straße</v>
          </cell>
          <cell r="B232" t="str">
            <v xml:space="preserve">Dohnaer Straße 154 </v>
          </cell>
          <cell r="C232" t="str">
            <v>01239</v>
          </cell>
          <cell r="D232" t="str">
            <v>Dresden</v>
          </cell>
        </row>
        <row r="233">
          <cell r="A233" t="str">
            <v>Sportplatz Eibenstocker Straße</v>
          </cell>
          <cell r="B233" t="str">
            <v xml:space="preserve">Eibenstocker Straße 1 </v>
          </cell>
          <cell r="C233" t="str">
            <v>01309</v>
          </cell>
          <cell r="D233" t="str">
            <v>Dresden</v>
          </cell>
        </row>
        <row r="234">
          <cell r="A234" t="str">
            <v>Sportplatz Eisenberger Straße</v>
          </cell>
          <cell r="B234" t="str">
            <v>Eisenberger Straße 1 a</v>
          </cell>
          <cell r="C234" t="str">
            <v>01127</v>
          </cell>
          <cell r="D234" t="str">
            <v>Dresden</v>
          </cell>
        </row>
        <row r="235">
          <cell r="A235" t="str">
            <v>Sportplatz Grundschule Langebrück</v>
          </cell>
          <cell r="B235" t="str">
            <v xml:space="preserve">Friedrich-Wolf-Straße 7 </v>
          </cell>
          <cell r="C235" t="str">
            <v>01465</v>
          </cell>
          <cell r="D235" t="str">
            <v>Dresden</v>
          </cell>
        </row>
        <row r="236">
          <cell r="A236" t="str">
            <v>Sportplatz Gymnasium Plauen</v>
          </cell>
          <cell r="B236" t="str">
            <v xml:space="preserve">Kantstraße 2 </v>
          </cell>
          <cell r="C236" t="str">
            <v>01187</v>
          </cell>
          <cell r="D236" t="str">
            <v>Dresden</v>
          </cell>
        </row>
        <row r="237">
          <cell r="A237" t="str">
            <v>Sportplatz Hebbelstraße</v>
          </cell>
          <cell r="B237" t="str">
            <v xml:space="preserve">Hebbelstraße 23 </v>
          </cell>
          <cell r="C237" t="str">
            <v>01157</v>
          </cell>
          <cell r="D237" t="str">
            <v>Dresden</v>
          </cell>
        </row>
        <row r="238">
          <cell r="A238" t="str">
            <v>Sportplatz Karl-Liebknecht-Straße</v>
          </cell>
          <cell r="B238" t="str">
            <v xml:space="preserve">Karl-Liebknecht-Straße 53 </v>
          </cell>
          <cell r="C238" t="str">
            <v>01109</v>
          </cell>
          <cell r="D238" t="str">
            <v>Dresden</v>
          </cell>
        </row>
        <row r="239">
          <cell r="A239" t="str">
            <v>Sportplatz Karlsruher Straße</v>
          </cell>
          <cell r="B239" t="str">
            <v>Karlsruher Str. 77</v>
          </cell>
          <cell r="C239" t="str">
            <v>01189</v>
          </cell>
          <cell r="D239" t="str">
            <v>Dresden</v>
          </cell>
        </row>
        <row r="240">
          <cell r="A240" t="str">
            <v>Sportplatz Käthe-Kollwitz-Ufer</v>
          </cell>
          <cell r="B240" t="str">
            <v>Käthe-Kollwitz-Ufer 19 b</v>
          </cell>
          <cell r="C240" t="str">
            <v>01307</v>
          </cell>
          <cell r="D240" t="str">
            <v>Dresden</v>
          </cell>
        </row>
        <row r="241">
          <cell r="A241" t="str">
            <v>Sportplatz Klotzscher Hauptstraße</v>
          </cell>
          <cell r="B241" t="str">
            <v>Klotzscher Hauptstraße 29 f</v>
          </cell>
          <cell r="C241" t="str">
            <v>01109</v>
          </cell>
          <cell r="D241" t="str">
            <v>Dresden</v>
          </cell>
        </row>
        <row r="242">
          <cell r="A242" t="str">
            <v>Sportplatz Liebstädter Straße</v>
          </cell>
          <cell r="B242" t="str">
            <v xml:space="preserve">Liebstädter Straße 15 </v>
          </cell>
          <cell r="C242" t="str">
            <v>01277</v>
          </cell>
          <cell r="D242" t="str">
            <v>Dresden</v>
          </cell>
        </row>
        <row r="243">
          <cell r="A243" t="str">
            <v>Sportplatz Lockwitzgrund</v>
          </cell>
          <cell r="B243" t="str">
            <v xml:space="preserve">Lockwitzgrund 20 </v>
          </cell>
          <cell r="C243" t="str">
            <v>01257</v>
          </cell>
          <cell r="D243" t="str">
            <v>Dresden</v>
          </cell>
        </row>
        <row r="244">
          <cell r="A244" t="str">
            <v>Sportplatz Loschwitz</v>
          </cell>
          <cell r="B244" t="str">
            <v xml:space="preserve">Friedrich-Wieck-Straße 32 </v>
          </cell>
          <cell r="C244" t="str">
            <v>01326</v>
          </cell>
          <cell r="D244" t="str">
            <v>Dresden</v>
          </cell>
        </row>
        <row r="245">
          <cell r="A245" t="str">
            <v>Sportplatz Ludwig-Kossuth-Straße</v>
          </cell>
          <cell r="B245" t="str">
            <v>Ludwig-Kossuth-Straße 34 a</v>
          </cell>
          <cell r="C245" t="str">
            <v>01109</v>
          </cell>
          <cell r="D245" t="str">
            <v>Dresden</v>
          </cell>
        </row>
        <row r="246">
          <cell r="A246" t="str">
            <v>Sportplatz Malterstraße</v>
          </cell>
          <cell r="B246" t="str">
            <v xml:space="preserve">Malterstraße 18 </v>
          </cell>
          <cell r="C246" t="str">
            <v>01159</v>
          </cell>
          <cell r="D246" t="str">
            <v>Dresden</v>
          </cell>
        </row>
        <row r="247">
          <cell r="A247" t="str">
            <v>Sportplatz Meschwitzstraße</v>
          </cell>
          <cell r="B247" t="str">
            <v xml:space="preserve">Meschwitzstraße 10 </v>
          </cell>
          <cell r="C247" t="str">
            <v>01099</v>
          </cell>
          <cell r="D247" t="str">
            <v>Dresden</v>
          </cell>
        </row>
        <row r="248">
          <cell r="A248" t="str">
            <v>Sportplatz Nachtflügelweg</v>
          </cell>
          <cell r="B248" t="str">
            <v xml:space="preserve">Nachtflügelweg 36 </v>
          </cell>
          <cell r="C248" t="str">
            <v>01324</v>
          </cell>
          <cell r="D248" t="str">
            <v>Dresden</v>
          </cell>
        </row>
        <row r="249">
          <cell r="A249" t="str">
            <v>Sportplatz Narzissenweg</v>
          </cell>
          <cell r="B249" t="str">
            <v xml:space="preserve">Narzissenweg 9 </v>
          </cell>
          <cell r="C249" t="str">
            <v>01259</v>
          </cell>
          <cell r="D249" t="str">
            <v>Dresden</v>
          </cell>
        </row>
        <row r="250">
          <cell r="A250" t="str">
            <v>Sportplatz Neuländer Straße</v>
          </cell>
          <cell r="B250" t="str">
            <v xml:space="preserve">Neuländer Straße 60 </v>
          </cell>
          <cell r="C250" t="str">
            <v>01129</v>
          </cell>
          <cell r="D250" t="str">
            <v>Dresden</v>
          </cell>
        </row>
        <row r="251">
          <cell r="A251" t="str">
            <v>Sportplatz Nickern Wittgensdorfer Straße</v>
          </cell>
          <cell r="B251" t="str">
            <v xml:space="preserve">Wittgensdorfer Straße 30 </v>
          </cell>
          <cell r="C251" t="str">
            <v>01257</v>
          </cell>
          <cell r="D251" t="str">
            <v>Dresden</v>
          </cell>
        </row>
        <row r="252">
          <cell r="A252" t="str">
            <v>Sportplatz Oberpoyritz</v>
          </cell>
          <cell r="B252" t="str">
            <v xml:space="preserve">An der Schmiede 10 </v>
          </cell>
          <cell r="C252" t="str">
            <v>01326</v>
          </cell>
          <cell r="D252" t="str">
            <v>Dresden</v>
          </cell>
        </row>
        <row r="253">
          <cell r="A253" t="str">
            <v>Sportplatz Oskar-Röder-Straße</v>
          </cell>
          <cell r="B253" t="str">
            <v>Oskar-Röder-Straße 4 a</v>
          </cell>
          <cell r="C253" t="str">
            <v>01237</v>
          </cell>
          <cell r="D253" t="str">
            <v>Dresden</v>
          </cell>
        </row>
        <row r="254">
          <cell r="A254" t="str">
            <v>Sportplatz Pestalozzi-Gymnasium</v>
          </cell>
          <cell r="B254" t="str">
            <v xml:space="preserve">Pestalozziplatz 22 </v>
          </cell>
          <cell r="C254" t="str">
            <v>01127</v>
          </cell>
          <cell r="D254" t="str">
            <v>Dresden</v>
          </cell>
        </row>
        <row r="255">
          <cell r="A255" t="str">
            <v>Sportplatz Pfotenhauerstraße</v>
          </cell>
          <cell r="B255" t="str">
            <v xml:space="preserve">Pfotenhauerstraße 79 </v>
          </cell>
          <cell r="C255" t="str">
            <v>01307</v>
          </cell>
          <cell r="D255" t="str">
            <v>Dresden</v>
          </cell>
        </row>
        <row r="256">
          <cell r="A256" t="str">
            <v>Sportplatz Pillnitzer Landstraße 94</v>
          </cell>
          <cell r="B256" t="str">
            <v xml:space="preserve">Pillnitzer Landstraße 94 </v>
          </cell>
          <cell r="C256" t="str">
            <v>01326</v>
          </cell>
          <cell r="D256" t="str">
            <v>Dresden</v>
          </cell>
        </row>
        <row r="257">
          <cell r="A257" t="str">
            <v>Sportplatz Pirnaer Landstraße 121 b</v>
          </cell>
          <cell r="B257" t="str">
            <v>Pirnaer Landstraße 121 b</v>
          </cell>
          <cell r="C257" t="str">
            <v>01257</v>
          </cell>
          <cell r="D257" t="str">
            <v>Dresden</v>
          </cell>
        </row>
        <row r="258">
          <cell r="A258" t="str">
            <v>Sportplatz Pirnaer Landstraße 267</v>
          </cell>
          <cell r="B258" t="str">
            <v xml:space="preserve">Pirnaer Landstraße 267 </v>
          </cell>
          <cell r="C258" t="str">
            <v>01259</v>
          </cell>
          <cell r="D258" t="str">
            <v>Dresden</v>
          </cell>
        </row>
        <row r="259">
          <cell r="A259" t="str">
            <v>Sportplatz Saalhausener Straße</v>
          </cell>
          <cell r="B259" t="str">
            <v xml:space="preserve">Williamstraße 12 </v>
          </cell>
          <cell r="C259" t="str">
            <v>01159</v>
          </cell>
          <cell r="D259" t="str">
            <v>Dresden</v>
          </cell>
        </row>
        <row r="260">
          <cell r="A260" t="str">
            <v>Sportplatz Salzburger Straße</v>
          </cell>
          <cell r="B260" t="str">
            <v xml:space="preserve">Salzburger Straße 141 </v>
          </cell>
          <cell r="C260" t="str">
            <v>01237</v>
          </cell>
          <cell r="D260" t="str">
            <v>Dresden</v>
          </cell>
        </row>
        <row r="261">
          <cell r="A261" t="str">
            <v>Sportplatz Schule für Erziehungshilfe "Erich Kästner"</v>
          </cell>
          <cell r="B261" t="str">
            <v xml:space="preserve">Zinzendorfstraße 4 </v>
          </cell>
          <cell r="C261" t="str">
            <v>01069</v>
          </cell>
          <cell r="D261" t="str">
            <v>Dresden</v>
          </cell>
        </row>
        <row r="262">
          <cell r="A262" t="str">
            <v>Sportplatz Steirische Straße</v>
          </cell>
          <cell r="B262" t="str">
            <v xml:space="preserve">Steirische Straße 1 </v>
          </cell>
          <cell r="C262" t="str">
            <v>01279</v>
          </cell>
          <cell r="D262" t="str">
            <v>Dresden</v>
          </cell>
        </row>
        <row r="263">
          <cell r="A263" t="str">
            <v>Sportplatz Stuttgarter Straße</v>
          </cell>
          <cell r="B263" t="str">
            <v xml:space="preserve">Stuttgarter Straße 41 </v>
          </cell>
          <cell r="C263" t="str">
            <v>01189</v>
          </cell>
          <cell r="D263" t="str">
            <v>Dresden</v>
          </cell>
        </row>
        <row r="264">
          <cell r="A264" t="str">
            <v>Sportplatz Tolkewitzer Straße</v>
          </cell>
          <cell r="B264" t="str">
            <v xml:space="preserve">Tolkewitzer Straße 61 </v>
          </cell>
          <cell r="C264" t="str">
            <v>01277</v>
          </cell>
          <cell r="D264" t="str">
            <v>Dresden</v>
          </cell>
        </row>
        <row r="265">
          <cell r="A265" t="str">
            <v>Sportplatz Weixdorf</v>
          </cell>
          <cell r="B265" t="str">
            <v xml:space="preserve">Zum Sportplatz 4 </v>
          </cell>
          <cell r="C265" t="str">
            <v>01108</v>
          </cell>
          <cell r="D265" t="str">
            <v>Dresden</v>
          </cell>
        </row>
        <row r="266">
          <cell r="A266" t="str">
            <v>Sportplatz Wurzener Straße</v>
          </cell>
          <cell r="B266" t="str">
            <v xml:space="preserve">Wurzener Straße 20 </v>
          </cell>
          <cell r="C266" t="str">
            <v>01127</v>
          </cell>
          <cell r="D266" t="str">
            <v>Dresden</v>
          </cell>
        </row>
        <row r="267">
          <cell r="A267" t="str">
            <v>Sportplatz Zum Windkanal</v>
          </cell>
          <cell r="B267" t="str">
            <v xml:space="preserve">Zum Windkanal 14 </v>
          </cell>
          <cell r="C267" t="str">
            <v>01109</v>
          </cell>
          <cell r="D267" t="str">
            <v>Dresden</v>
          </cell>
        </row>
        <row r="268">
          <cell r="A268" t="str">
            <v>Sportraum BSZ Gastgewerbe</v>
          </cell>
          <cell r="B268" t="str">
            <v xml:space="preserve">Ehrlichstraße 1 </v>
          </cell>
          <cell r="C268" t="str">
            <v>01067</v>
          </cell>
          <cell r="D268" t="str">
            <v>Dresden</v>
          </cell>
        </row>
        <row r="269">
          <cell r="A269" t="str">
            <v>Sportzentrum Blasewitz</v>
          </cell>
          <cell r="B269" t="str">
            <v xml:space="preserve">Oehmestraße 1 </v>
          </cell>
          <cell r="C269" t="str">
            <v>01277</v>
          </cell>
          <cell r="D269" t="str">
            <v>Dresden</v>
          </cell>
        </row>
        <row r="270">
          <cell r="A270" t="str">
            <v>SPORTZENTRUM Hochland e.V.</v>
          </cell>
          <cell r="B270" t="str">
            <v>Bautzner Landstraße 291</v>
          </cell>
          <cell r="C270" t="str">
            <v>01328</v>
          </cell>
          <cell r="D270" t="str">
            <v>Dresden</v>
          </cell>
        </row>
        <row r="271">
          <cell r="A271" t="str">
            <v>Sprunghalle Freiberger Platz</v>
          </cell>
          <cell r="B271" t="str">
            <v>Freiberger Platz 1 a</v>
          </cell>
          <cell r="C271" t="str">
            <v>01067</v>
          </cell>
          <cell r="D271" t="str">
            <v>Dresden</v>
          </cell>
        </row>
        <row r="272">
          <cell r="A272" t="str">
            <v>Stadion Bodenbacher Straße</v>
          </cell>
          <cell r="B272" t="str">
            <v xml:space="preserve">Bodenbacher Straße 152 </v>
          </cell>
          <cell r="C272" t="str">
            <v>01277</v>
          </cell>
          <cell r="D272" t="str">
            <v>Dresden</v>
          </cell>
        </row>
        <row r="273">
          <cell r="A273" t="str">
            <v>Tennisanlage Waldpark</v>
          </cell>
          <cell r="B273" t="str">
            <v xml:space="preserve">Vogesenweg 10 </v>
          </cell>
          <cell r="C273" t="str">
            <v>01309</v>
          </cell>
          <cell r="D273" t="str">
            <v>Dresden</v>
          </cell>
        </row>
        <row r="274">
          <cell r="A274" t="str">
            <v>Tennisgelände Andreas-Schubert-Straße</v>
          </cell>
          <cell r="B274" t="str">
            <v>Andreas-Schubert-Straße 51</v>
          </cell>
          <cell r="C274" t="str">
            <v>01069</v>
          </cell>
          <cell r="D274" t="str">
            <v>Dresden</v>
          </cell>
        </row>
        <row r="275">
          <cell r="A275" t="str">
            <v>Traditionelles Taekwon-DO Studio</v>
          </cell>
          <cell r="B275" t="str">
            <v>Reisewitzer Straße 29</v>
          </cell>
          <cell r="C275" t="str">
            <v>01159</v>
          </cell>
          <cell r="D275" t="str">
            <v>Dresden</v>
          </cell>
        </row>
        <row r="276">
          <cell r="A276" t="str">
            <v>XXL Dresden</v>
          </cell>
          <cell r="B276" t="str">
            <v xml:space="preserve">Breitscheidstraße 40 </v>
          </cell>
          <cell r="C276" t="str">
            <v>01237</v>
          </cell>
          <cell r="D276" t="str">
            <v>Dresden</v>
          </cell>
        </row>
      </sheetData>
    </sheetDataSet>
  </externalBook>
</externalLink>
</file>

<file path=xl/externalLinks/externalLink1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Abfrage Vereine"/>
      <sheetName val="Beispiel"/>
      <sheetName val="Sportstätten"/>
    </sheetNames>
    <sheetDataSet>
      <sheetData sheetId="0"/>
      <sheetData sheetId="1"/>
      <sheetData sheetId="2">
        <row r="168">
          <cell r="F168" t="str">
            <v>Oberelbe-Marathon e.V.</v>
          </cell>
        </row>
      </sheetData>
    </sheetDataSet>
  </externalBook>
</externalLink>
</file>

<file path=xl/externalLinks/externalLink1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Abfrage Vereine"/>
      <sheetName val="Beispiel"/>
      <sheetName val="Sportstätten"/>
    </sheetNames>
    <sheetDataSet>
      <sheetData sheetId="0"/>
      <sheetData sheetId="1"/>
      <sheetData sheetId="2">
        <row r="172">
          <cell r="F172" t="str">
            <v>Parkour.org Dresden e.V.</v>
          </cell>
        </row>
      </sheetData>
    </sheetDataSet>
  </externalBook>
</externalLink>
</file>

<file path=xl/externalLinks/externalLink1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Abfrage Vereine"/>
      <sheetName val="Beispiel"/>
      <sheetName val="Sportstätten"/>
    </sheetNames>
    <sheetDataSet>
      <sheetData sheetId="0"/>
      <sheetData sheetId="1"/>
      <sheetData sheetId="2">
        <row r="174">
          <cell r="A174" t="str">
            <v>Sporthalle Montessorischule</v>
          </cell>
          <cell r="B174" t="str">
            <v xml:space="preserve">Glashütter Straße 10 </v>
          </cell>
          <cell r="C174" t="str">
            <v>01309</v>
          </cell>
          <cell r="D174" t="str">
            <v>Dresden</v>
          </cell>
        </row>
        <row r="175">
          <cell r="A175" t="str">
            <v>Sporthalle Nöthnitzer Straße</v>
          </cell>
          <cell r="B175" t="str">
            <v>Nöthnitzer Straße 60 a</v>
          </cell>
          <cell r="C175" t="str">
            <v>01187</v>
          </cell>
          <cell r="D175" t="str">
            <v>Dresden</v>
          </cell>
        </row>
        <row r="176">
          <cell r="A176" t="str">
            <v>Sporthalle Oberschule Cossebaude</v>
          </cell>
          <cell r="B176" t="str">
            <v xml:space="preserve">Erna-Berger-Straße 1 </v>
          </cell>
          <cell r="C176" t="str">
            <v>01156</v>
          </cell>
          <cell r="D176" t="str">
            <v>Dresden</v>
          </cell>
        </row>
        <row r="177">
          <cell r="A177" t="str">
            <v>Sporthalle Oberschule Pieschen</v>
          </cell>
          <cell r="B177" t="str">
            <v xml:space="preserve">Robert-Matzke-Straße 14 </v>
          </cell>
          <cell r="C177" t="str">
            <v>01127</v>
          </cell>
          <cell r="D177" t="str">
            <v>Dresden</v>
          </cell>
        </row>
        <row r="178">
          <cell r="A178" t="str">
            <v>Sporthalle Oberschule Weißig</v>
          </cell>
          <cell r="B178" t="str">
            <v xml:space="preserve">Gönnsdorfer Weg 1 </v>
          </cell>
          <cell r="C178" t="str">
            <v>01328</v>
          </cell>
          <cell r="D178" t="str">
            <v>Dresden</v>
          </cell>
        </row>
        <row r="179">
          <cell r="A179" t="str">
            <v>Sporthalle Oberschule Weixdorf</v>
          </cell>
          <cell r="B179" t="str">
            <v xml:space="preserve">Alte Dresdner Straße 22 </v>
          </cell>
          <cell r="C179" t="str">
            <v>01108</v>
          </cell>
          <cell r="D179" t="str">
            <v>Dresden</v>
          </cell>
        </row>
        <row r="180">
          <cell r="A180" t="str">
            <v>Sporthalle Oskar-Röder-Straße</v>
          </cell>
          <cell r="B180" t="str">
            <v>Oskar-Röder-Straße 4 a</v>
          </cell>
          <cell r="C180" t="str">
            <v>01237</v>
          </cell>
          <cell r="D180" t="str">
            <v>Dresden</v>
          </cell>
        </row>
        <row r="181">
          <cell r="A181" t="str">
            <v>Sporthalle Pestalozziplatz</v>
          </cell>
          <cell r="B181" t="str">
            <v xml:space="preserve">Pestalozziplatz 20 </v>
          </cell>
          <cell r="C181" t="str">
            <v>01127</v>
          </cell>
          <cell r="D181" t="str">
            <v>Dresden</v>
          </cell>
        </row>
        <row r="182">
          <cell r="A182" t="str">
            <v>Sporthalle Romain-Rolland-Gymnasium</v>
          </cell>
          <cell r="B182" t="str">
            <v xml:space="preserve">Weintraubenstraße 3 </v>
          </cell>
          <cell r="C182" t="str">
            <v>01099</v>
          </cell>
          <cell r="D182" t="str">
            <v>Dresden</v>
          </cell>
        </row>
        <row r="183">
          <cell r="A183" t="str">
            <v>Sporthalle Schule für Erziehungshilfe</v>
          </cell>
          <cell r="B183" t="str">
            <v xml:space="preserve">Karl-Laux-Straße 5 </v>
          </cell>
          <cell r="C183" t="str">
            <v>01219</v>
          </cell>
          <cell r="D183" t="str">
            <v>Dresden</v>
          </cell>
        </row>
        <row r="184">
          <cell r="A184" t="str">
            <v>Sporthalle Schule für Erziehungshilfe "Erich Kästner"</v>
          </cell>
          <cell r="B184" t="str">
            <v xml:space="preserve">Zinzendorfstraße 4 </v>
          </cell>
          <cell r="C184" t="str">
            <v>01069</v>
          </cell>
          <cell r="D184" t="str">
            <v>Dresden</v>
          </cell>
        </row>
        <row r="185">
          <cell r="A185" t="str">
            <v>Sporthalle Schule für geistig Behinderte "Astrid Lindgren"</v>
          </cell>
          <cell r="B185" t="str">
            <v xml:space="preserve">Lise-Meitner-Straße 22 </v>
          </cell>
          <cell r="C185" t="str">
            <v>01169</v>
          </cell>
          <cell r="D185" t="str">
            <v>Dresden</v>
          </cell>
        </row>
        <row r="186">
          <cell r="A186" t="str">
            <v>Sporthalle Schule zur Lernförderung "A.S.Makarenko"</v>
          </cell>
          <cell r="B186" t="str">
            <v xml:space="preserve">Leisniger Straße 76 </v>
          </cell>
          <cell r="C186" t="str">
            <v>01127</v>
          </cell>
          <cell r="D186" t="str">
            <v>Dresden</v>
          </cell>
        </row>
        <row r="187">
          <cell r="A187" t="str">
            <v>Sporthalle Schule zur Lernförderung "Albert Schweitzer"</v>
          </cell>
          <cell r="B187" t="str">
            <v xml:space="preserve">Georg-Palitzsch-Straße 40 </v>
          </cell>
          <cell r="C187" t="str">
            <v>01239</v>
          </cell>
          <cell r="D187" t="str">
            <v>Dresden</v>
          </cell>
        </row>
        <row r="188">
          <cell r="A188" t="str">
            <v>Sporthalle Schule zur Lernförderung "Am Landgraben"</v>
          </cell>
          <cell r="B188" t="str">
            <v xml:space="preserve">Pirnaer Landstraße 55 </v>
          </cell>
          <cell r="C188" t="str">
            <v>01237</v>
          </cell>
          <cell r="D188" t="str">
            <v>Dresden</v>
          </cell>
        </row>
        <row r="189">
          <cell r="A189" t="str">
            <v>Sporthalle Sportschulzentrum</v>
          </cell>
          <cell r="B189" t="str">
            <v>Messering 2 a</v>
          </cell>
          <cell r="C189" t="str">
            <v>01067</v>
          </cell>
          <cell r="D189" t="str">
            <v>Dresden</v>
          </cell>
        </row>
        <row r="190">
          <cell r="A190" t="str">
            <v>Sporthalle St. Benno-Gymnasium</v>
          </cell>
          <cell r="B190" t="str">
            <v xml:space="preserve">Pillnitzer Straße 39 </v>
          </cell>
          <cell r="C190" t="str">
            <v>01069</v>
          </cell>
          <cell r="D190" t="str">
            <v>Dresden</v>
          </cell>
        </row>
        <row r="191">
          <cell r="A191" t="str">
            <v>Sporthalle STO Erlweinstraße 6a</v>
          </cell>
          <cell r="B191" t="str">
            <v>Erlweinstraße 6 a</v>
          </cell>
          <cell r="C191" t="str">
            <v>01069</v>
          </cell>
          <cell r="D191" t="str">
            <v>Dresden</v>
          </cell>
        </row>
        <row r="192">
          <cell r="A192" t="str">
            <v>Sporthalle Terrassenufer (ehem. 18. GS)</v>
          </cell>
          <cell r="B192" t="str">
            <v xml:space="preserve">Terrassenufer 15 </v>
          </cell>
          <cell r="C192" t="str">
            <v>01069</v>
          </cell>
          <cell r="D192" t="str">
            <v>Dresden</v>
          </cell>
        </row>
        <row r="193">
          <cell r="A193" t="str">
            <v>Sporthalle Teutoburgstraße (ehem. 20.GS)</v>
          </cell>
          <cell r="B193" t="str">
            <v xml:space="preserve">Teutoburgstraße 15 </v>
          </cell>
          <cell r="C193" t="str">
            <v>01309</v>
          </cell>
          <cell r="D193" t="str">
            <v>Dresden</v>
          </cell>
        </row>
        <row r="194">
          <cell r="A194" t="str">
            <v>Sporthalle Thäterstraße (ehem. 42.GS)</v>
          </cell>
          <cell r="B194" t="str">
            <v xml:space="preserve">Mengsstraße 19 </v>
          </cell>
          <cell r="C194" t="str">
            <v>01139</v>
          </cell>
          <cell r="D194" t="str">
            <v>Dresden</v>
          </cell>
        </row>
        <row r="195">
          <cell r="A195" t="str">
            <v>Sporthalle Universitätsklinikum, Haus 25</v>
          </cell>
          <cell r="B195" t="str">
            <v xml:space="preserve">Fetscherstraße 74 </v>
          </cell>
          <cell r="C195" t="str">
            <v>01307</v>
          </cell>
          <cell r="D195" t="str">
            <v>Dresden</v>
          </cell>
        </row>
        <row r="196">
          <cell r="A196" t="str">
            <v>Sporthalle Universitätsschule</v>
          </cell>
          <cell r="B196" t="str">
            <v>Cämmerswalder Str. 41</v>
          </cell>
          <cell r="C196" t="str">
            <v>01189</v>
          </cell>
          <cell r="D196" t="str">
            <v>Dresden</v>
          </cell>
        </row>
        <row r="197">
          <cell r="A197" t="str">
            <v>Sporthalle Vitzthum-Gymnasium</v>
          </cell>
          <cell r="B197" t="str">
            <v xml:space="preserve">Paradiesstraße 35 </v>
          </cell>
          <cell r="C197" t="str">
            <v>01217</v>
          </cell>
          <cell r="D197" t="str">
            <v>Dresden</v>
          </cell>
        </row>
        <row r="198">
          <cell r="A198" t="str">
            <v>Sporthalle Walddorfschule</v>
          </cell>
          <cell r="B198" t="str">
            <v>Marienallee 5</v>
          </cell>
          <cell r="C198" t="str">
            <v>01099</v>
          </cell>
          <cell r="D198" t="str">
            <v>Dresden</v>
          </cell>
        </row>
        <row r="199">
          <cell r="A199" t="str">
            <v>Sporthalle Weberplatz</v>
          </cell>
          <cell r="B199" t="str">
            <v xml:space="preserve">Weberplatz 5 </v>
          </cell>
          <cell r="C199" t="str">
            <v>01217</v>
          </cell>
          <cell r="D199" t="str">
            <v>Dresden</v>
          </cell>
        </row>
        <row r="200">
          <cell r="A200" t="str">
            <v>Sportkomplex Jägerpark</v>
          </cell>
          <cell r="B200" t="str">
            <v xml:space="preserve">Jägerpark 12 </v>
          </cell>
          <cell r="C200" t="str">
            <v>01099</v>
          </cell>
          <cell r="D200" t="str">
            <v>Dresden</v>
          </cell>
        </row>
        <row r="201">
          <cell r="A201" t="str">
            <v>Sportpark Ostra</v>
          </cell>
          <cell r="B201" t="str">
            <v xml:space="preserve">Magdeburger Straße 10 </v>
          </cell>
          <cell r="C201" t="str">
            <v>01067</v>
          </cell>
          <cell r="D201" t="str">
            <v>Dresden</v>
          </cell>
        </row>
        <row r="202">
          <cell r="A202" t="str">
            <v>Sportplatz  129. Grundschule</v>
          </cell>
          <cell r="B202" t="str">
            <v xml:space="preserve">Otto-Dix-Ring 57 </v>
          </cell>
          <cell r="C202" t="str">
            <v>01219</v>
          </cell>
          <cell r="D202" t="str">
            <v>Dresden</v>
          </cell>
        </row>
        <row r="203">
          <cell r="A203" t="str">
            <v>Sportplatz "Am Dölzschgaben"</v>
          </cell>
          <cell r="B203" t="str">
            <v xml:space="preserve">Am Dölzschgraben 7 </v>
          </cell>
          <cell r="C203" t="str">
            <v>01187</v>
          </cell>
          <cell r="D203" t="str">
            <v>Dresden</v>
          </cell>
        </row>
        <row r="204">
          <cell r="A204" t="str">
            <v>Sportplatz "Am Leutewitzer Park"</v>
          </cell>
          <cell r="B204" t="str">
            <v>Steinbacher Straße 56 a</v>
          </cell>
          <cell r="C204" t="str">
            <v>01157</v>
          </cell>
          <cell r="D204" t="str">
            <v>Dresden</v>
          </cell>
        </row>
        <row r="205">
          <cell r="A205" t="str">
            <v>Sportplatz 101. Oberschule</v>
          </cell>
          <cell r="B205" t="str">
            <v xml:space="preserve">Pfotenhauerstraße 42 </v>
          </cell>
          <cell r="C205" t="str">
            <v>01307</v>
          </cell>
          <cell r="D205" t="str">
            <v>Dresden</v>
          </cell>
        </row>
        <row r="206">
          <cell r="A206" t="str">
            <v>Sportplatz 107. Oberschule</v>
          </cell>
          <cell r="B206" t="str">
            <v xml:space="preserve">Hepkestraße 28 </v>
          </cell>
          <cell r="C206" t="str">
            <v>01309</v>
          </cell>
          <cell r="D206" t="str">
            <v>Dresden</v>
          </cell>
        </row>
        <row r="207">
          <cell r="A207" t="str">
            <v>Sportplatz 113. Grundschule</v>
          </cell>
          <cell r="B207" t="str">
            <v xml:space="preserve">Georg-Nerlich-Straße 1 </v>
          </cell>
          <cell r="C207" t="str">
            <v>01307</v>
          </cell>
          <cell r="D207" t="str">
            <v>Dresden</v>
          </cell>
        </row>
        <row r="208">
          <cell r="A208" t="str">
            <v>Sportplatz 120. Grundschule</v>
          </cell>
          <cell r="B208" t="str">
            <v xml:space="preserve">Trattendorfer Straße 1 </v>
          </cell>
          <cell r="C208" t="str">
            <v>01239</v>
          </cell>
          <cell r="D208" t="str">
            <v>Dresden</v>
          </cell>
        </row>
        <row r="209">
          <cell r="A209" t="str">
            <v>Sportplatz 121. Oberschule</v>
          </cell>
          <cell r="B209" t="str">
            <v xml:space="preserve">Gamigstraße 28 </v>
          </cell>
          <cell r="C209" t="str">
            <v>01239</v>
          </cell>
          <cell r="D209" t="str">
            <v>Dresden</v>
          </cell>
        </row>
        <row r="210">
          <cell r="A210" t="str">
            <v>Sportplatz 135. Grundschule</v>
          </cell>
          <cell r="B210" t="str">
            <v xml:space="preserve">Amalie-Dietrich-Platz 10 </v>
          </cell>
          <cell r="C210" t="str">
            <v>01169</v>
          </cell>
          <cell r="D210" t="str">
            <v>Dresden</v>
          </cell>
        </row>
        <row r="211">
          <cell r="A211" t="str">
            <v>Sportplatz 15. Grundschule</v>
          </cell>
          <cell r="B211" t="str">
            <v xml:space="preserve">Seifhennersdorfer Straße 10 </v>
          </cell>
          <cell r="C211" t="str">
            <v>01099</v>
          </cell>
          <cell r="D211" t="str">
            <v>Dresden</v>
          </cell>
        </row>
        <row r="212">
          <cell r="A212" t="str">
            <v>Sportplatz 19. Grundschule</v>
          </cell>
          <cell r="B212" t="str">
            <v xml:space="preserve">Am Jägerpark 5 </v>
          </cell>
          <cell r="C212" t="str">
            <v>01099</v>
          </cell>
          <cell r="D212" t="str">
            <v>Dresden</v>
          </cell>
        </row>
        <row r="213">
          <cell r="A213" t="str">
            <v>Sportplatz 30. Grundschule</v>
          </cell>
          <cell r="B213" t="str">
            <v xml:space="preserve">Hechtstraße 55 </v>
          </cell>
          <cell r="C213" t="str">
            <v>01097</v>
          </cell>
          <cell r="D213" t="str">
            <v>Dresden</v>
          </cell>
        </row>
        <row r="214">
          <cell r="A214" t="str">
            <v>Sportplatz 46. Oberschule</v>
          </cell>
          <cell r="B214" t="str">
            <v xml:space="preserve">Leubnitzer Straße 14 </v>
          </cell>
          <cell r="C214" t="str">
            <v>01069</v>
          </cell>
          <cell r="D214" t="str">
            <v>Dresden</v>
          </cell>
        </row>
        <row r="215">
          <cell r="A215" t="str">
            <v>Sportplatz 62. Oberschule</v>
          </cell>
          <cell r="B215" t="str">
            <v xml:space="preserve">Fidelio-F.-Finke-Straße 15 </v>
          </cell>
          <cell r="C215" t="str">
            <v>01326</v>
          </cell>
          <cell r="D215" t="str">
            <v>Dresden</v>
          </cell>
        </row>
        <row r="216">
          <cell r="A216" t="str">
            <v>Sportplatz 63. Grundschule</v>
          </cell>
          <cell r="B216" t="str">
            <v xml:space="preserve">Wägnerstraße 24 </v>
          </cell>
          <cell r="C216" t="str">
            <v>01309</v>
          </cell>
          <cell r="D216" t="str">
            <v>Dresden</v>
          </cell>
        </row>
        <row r="217">
          <cell r="A217" t="str">
            <v>Sportplatz 66. Oberschule</v>
          </cell>
          <cell r="B217" t="str">
            <v xml:space="preserve">Dieselstraße 55 </v>
          </cell>
          <cell r="C217" t="str">
            <v>01257</v>
          </cell>
          <cell r="D217" t="str">
            <v>Dresden</v>
          </cell>
        </row>
        <row r="218">
          <cell r="A218" t="str">
            <v>Sportplatz 77. Grundschule</v>
          </cell>
          <cell r="B218" t="str">
            <v xml:space="preserve">Am Urnenfeld 27 </v>
          </cell>
          <cell r="C218" t="str">
            <v>01157</v>
          </cell>
          <cell r="D218" t="str">
            <v>Dresden</v>
          </cell>
        </row>
        <row r="219">
          <cell r="A219" t="str">
            <v>Sportplatz 81. Grundschule</v>
          </cell>
          <cell r="B219" t="str">
            <v xml:space="preserve">Robert-Weber-Straße 5 </v>
          </cell>
          <cell r="C219" t="str">
            <v>01187</v>
          </cell>
          <cell r="D219" t="str">
            <v>Dresden</v>
          </cell>
        </row>
        <row r="220">
          <cell r="A220" t="str">
            <v>Sportplatz 9. Oberschule</v>
          </cell>
          <cell r="B220" t="str">
            <v xml:space="preserve">Lommatzscher Straße 121 </v>
          </cell>
          <cell r="C220" t="str">
            <v>01139</v>
          </cell>
          <cell r="D220" t="str">
            <v>Dresden</v>
          </cell>
        </row>
        <row r="221">
          <cell r="A221" t="str">
            <v>Sportplatz Aachener Straße</v>
          </cell>
          <cell r="B221" t="str">
            <v>Aachener Straße 19 a</v>
          </cell>
          <cell r="C221" t="str">
            <v>01129</v>
          </cell>
          <cell r="D221" t="str">
            <v>Dresden</v>
          </cell>
        </row>
        <row r="222">
          <cell r="A222" t="str">
            <v>Sportplatz am Gemeindezentrum Gompitz</v>
          </cell>
          <cell r="B222" t="str">
            <v>Altnossener Straße 46 a</v>
          </cell>
          <cell r="C222" t="str">
            <v>01156</v>
          </cell>
          <cell r="D222" t="str">
            <v>Dresden</v>
          </cell>
        </row>
        <row r="223">
          <cell r="A223" t="str">
            <v>Sportplatz Bärensteiner Straße</v>
          </cell>
          <cell r="B223" t="str">
            <v xml:space="preserve">Bärensteiner Straße 33 </v>
          </cell>
          <cell r="C223" t="str">
            <v>01277</v>
          </cell>
          <cell r="D223" t="str">
            <v>Dresden</v>
          </cell>
        </row>
        <row r="224">
          <cell r="A224" t="str">
            <v>Sportplatz Bärnsdorfer Straße</v>
          </cell>
          <cell r="B224" t="str">
            <v xml:space="preserve">Bärnsdorfer Straße 2 </v>
          </cell>
          <cell r="C224" t="str">
            <v>01097</v>
          </cell>
          <cell r="D224" t="str">
            <v>Dresden</v>
          </cell>
        </row>
        <row r="225">
          <cell r="A225" t="str">
            <v>Sportplatz Bertolt-Brecht-Gymnasium</v>
          </cell>
          <cell r="B225" t="str">
            <v>Thomaestraße</v>
          </cell>
          <cell r="C225" t="str">
            <v>01307</v>
          </cell>
          <cell r="D225" t="str">
            <v>Dresden</v>
          </cell>
        </row>
        <row r="226">
          <cell r="A226" t="str">
            <v>Sportplatz BIP Kreativitätsschule</v>
          </cell>
          <cell r="B226" t="str">
            <v xml:space="preserve">Tiergartenstraße 18 </v>
          </cell>
          <cell r="C226" t="str">
            <v>01219</v>
          </cell>
          <cell r="D226" t="str">
            <v>Dresden</v>
          </cell>
        </row>
        <row r="227">
          <cell r="A227" t="str">
            <v>Sportplatz Boxberger Straße</v>
          </cell>
          <cell r="B227" t="str">
            <v xml:space="preserve">Boxberger Straße 1 </v>
          </cell>
          <cell r="C227" t="str">
            <v>01239</v>
          </cell>
          <cell r="D227" t="str">
            <v>Dresden</v>
          </cell>
        </row>
        <row r="228">
          <cell r="A228" t="str">
            <v>Sportplatz BSZ Gesundheit und Sozialwesen</v>
          </cell>
          <cell r="B228" t="str">
            <v xml:space="preserve">Döbelner Straße 8 </v>
          </cell>
          <cell r="C228" t="str">
            <v>01129</v>
          </cell>
          <cell r="D228" t="str">
            <v>Dresden</v>
          </cell>
        </row>
        <row r="229">
          <cell r="A229" t="str">
            <v xml:space="preserve">Sportplatz Christliche Schule Dresden </v>
          </cell>
          <cell r="B229" t="str">
            <v xml:space="preserve">Rathener Straße 78 </v>
          </cell>
          <cell r="C229" t="str">
            <v>01259</v>
          </cell>
          <cell r="D229" t="str">
            <v>Dresden</v>
          </cell>
        </row>
        <row r="230">
          <cell r="A230" t="str">
            <v>Sportplatz Cossebaude</v>
          </cell>
          <cell r="B230" t="str">
            <v xml:space="preserve">Gohliser Weg 16 </v>
          </cell>
          <cell r="C230" t="str">
            <v>01156</v>
          </cell>
          <cell r="D230" t="str">
            <v>Dresden</v>
          </cell>
        </row>
        <row r="231">
          <cell r="A231" t="str">
            <v>Sportplatz Dobritz</v>
          </cell>
          <cell r="B231" t="str">
            <v xml:space="preserve">Breitscheidstraße 86 </v>
          </cell>
          <cell r="C231" t="str">
            <v>01237</v>
          </cell>
          <cell r="D231" t="str">
            <v>Dresden</v>
          </cell>
        </row>
        <row r="232">
          <cell r="A232" t="str">
            <v>Sportplatz Dohnaer Straße</v>
          </cell>
          <cell r="B232" t="str">
            <v xml:space="preserve">Dohnaer Straße 154 </v>
          </cell>
          <cell r="C232" t="str">
            <v>01239</v>
          </cell>
          <cell r="D232" t="str">
            <v>Dresden</v>
          </cell>
        </row>
        <row r="233">
          <cell r="A233" t="str">
            <v>Sportplatz Eibenstocker Straße</v>
          </cell>
          <cell r="B233" t="str">
            <v xml:space="preserve">Eibenstocker Straße 1 </v>
          </cell>
          <cell r="C233" t="str">
            <v>01309</v>
          </cell>
          <cell r="D233" t="str">
            <v>Dresden</v>
          </cell>
        </row>
        <row r="234">
          <cell r="A234" t="str">
            <v>Sportplatz Eisenberger Straße</v>
          </cell>
          <cell r="B234" t="str">
            <v>Eisenberger Straße 1 a</v>
          </cell>
          <cell r="C234" t="str">
            <v>01127</v>
          </cell>
          <cell r="D234" t="str">
            <v>Dresden</v>
          </cell>
        </row>
        <row r="235">
          <cell r="A235" t="str">
            <v>Sportplatz Grundschule Langebrück</v>
          </cell>
          <cell r="B235" t="str">
            <v xml:space="preserve">Friedrich-Wolf-Straße 7 </v>
          </cell>
          <cell r="C235" t="str">
            <v>01465</v>
          </cell>
          <cell r="D235" t="str">
            <v>Dresden</v>
          </cell>
        </row>
        <row r="236">
          <cell r="A236" t="str">
            <v>Sportplatz Gymnasium Plauen</v>
          </cell>
          <cell r="B236" t="str">
            <v xml:space="preserve">Kantstraße 2 </v>
          </cell>
          <cell r="C236" t="str">
            <v>01187</v>
          </cell>
          <cell r="D236" t="str">
            <v>Dresden</v>
          </cell>
        </row>
        <row r="237">
          <cell r="A237" t="str">
            <v>Sportplatz Hebbelstraße</v>
          </cell>
          <cell r="B237" t="str">
            <v xml:space="preserve">Hebbelstraße 23 </v>
          </cell>
          <cell r="C237" t="str">
            <v>01157</v>
          </cell>
          <cell r="D237" t="str">
            <v>Dresden</v>
          </cell>
        </row>
        <row r="238">
          <cell r="A238" t="str">
            <v>Sportplatz Karl-Liebknecht-Straße</v>
          </cell>
          <cell r="B238" t="str">
            <v xml:space="preserve">Karl-Liebknecht-Straße 53 </v>
          </cell>
          <cell r="C238" t="str">
            <v>01109</v>
          </cell>
          <cell r="D238" t="str">
            <v>Dresden</v>
          </cell>
        </row>
        <row r="239">
          <cell r="A239" t="str">
            <v>Sportplatz Karlsruher Straße</v>
          </cell>
          <cell r="B239" t="str">
            <v>Karlsruher Str. 77</v>
          </cell>
          <cell r="C239" t="str">
            <v>01189</v>
          </cell>
          <cell r="D239" t="str">
            <v>Dresden</v>
          </cell>
        </row>
        <row r="240">
          <cell r="A240" t="str">
            <v>Sportplatz Käthe-Kollwitz-Ufer</v>
          </cell>
          <cell r="B240" t="str">
            <v>Käthe-Kollwitz-Ufer 19 b</v>
          </cell>
          <cell r="C240" t="str">
            <v>01307</v>
          </cell>
          <cell r="D240" t="str">
            <v>Dresden</v>
          </cell>
        </row>
        <row r="241">
          <cell r="A241" t="str">
            <v>Sportplatz Klotzscher Hauptstraße</v>
          </cell>
          <cell r="B241" t="str">
            <v>Klotzscher Hauptstraße 29 f</v>
          </cell>
          <cell r="C241" t="str">
            <v>01109</v>
          </cell>
          <cell r="D241" t="str">
            <v>Dresden</v>
          </cell>
        </row>
        <row r="242">
          <cell r="A242" t="str">
            <v>Sportplatz Liebstädter Straße</v>
          </cell>
          <cell r="B242" t="str">
            <v xml:space="preserve">Liebstädter Straße 15 </v>
          </cell>
          <cell r="C242" t="str">
            <v>01277</v>
          </cell>
          <cell r="D242" t="str">
            <v>Dresden</v>
          </cell>
        </row>
        <row r="243">
          <cell r="A243" t="str">
            <v>Sportplatz Lockwitzgrund</v>
          </cell>
          <cell r="B243" t="str">
            <v xml:space="preserve">Lockwitzgrund 20 </v>
          </cell>
          <cell r="C243" t="str">
            <v>01257</v>
          </cell>
          <cell r="D243" t="str">
            <v>Dresden</v>
          </cell>
        </row>
        <row r="244">
          <cell r="A244" t="str">
            <v>Sportplatz Loschwitz</v>
          </cell>
          <cell r="B244" t="str">
            <v xml:space="preserve">Friedrich-Wieck-Straße 32 </v>
          </cell>
          <cell r="C244" t="str">
            <v>01326</v>
          </cell>
          <cell r="D244" t="str">
            <v>Dresden</v>
          </cell>
        </row>
        <row r="245">
          <cell r="A245" t="str">
            <v>Sportplatz Ludwig-Kossuth-Straße</v>
          </cell>
          <cell r="B245" t="str">
            <v>Ludwig-Kossuth-Straße 34 a</v>
          </cell>
          <cell r="C245" t="str">
            <v>01109</v>
          </cell>
          <cell r="D245" t="str">
            <v>Dresden</v>
          </cell>
        </row>
        <row r="246">
          <cell r="A246" t="str">
            <v>Sportplatz Malterstraße</v>
          </cell>
          <cell r="B246" t="str">
            <v xml:space="preserve">Malterstraße 18 </v>
          </cell>
          <cell r="C246" t="str">
            <v>01159</v>
          </cell>
          <cell r="D246" t="str">
            <v>Dresden</v>
          </cell>
        </row>
        <row r="247">
          <cell r="A247" t="str">
            <v>Sportplatz Meschwitzstraße</v>
          </cell>
          <cell r="B247" t="str">
            <v xml:space="preserve">Meschwitzstraße 10 </v>
          </cell>
          <cell r="C247" t="str">
            <v>01099</v>
          </cell>
          <cell r="D247" t="str">
            <v>Dresden</v>
          </cell>
        </row>
        <row r="248">
          <cell r="A248" t="str">
            <v>Sportplatz Nachtflügelweg</v>
          </cell>
          <cell r="B248" t="str">
            <v xml:space="preserve">Nachtflügelweg 36 </v>
          </cell>
          <cell r="C248" t="str">
            <v>01324</v>
          </cell>
          <cell r="D248" t="str">
            <v>Dresden</v>
          </cell>
        </row>
        <row r="249">
          <cell r="A249" t="str">
            <v>Sportplatz Narzissenweg</v>
          </cell>
          <cell r="B249" t="str">
            <v xml:space="preserve">Narzissenweg 9 </v>
          </cell>
          <cell r="C249" t="str">
            <v>01259</v>
          </cell>
          <cell r="D249" t="str">
            <v>Dresden</v>
          </cell>
        </row>
        <row r="250">
          <cell r="A250" t="str">
            <v>Sportplatz Neuländer Straße</v>
          </cell>
          <cell r="B250" t="str">
            <v xml:space="preserve">Neuländer Straße 60 </v>
          </cell>
          <cell r="C250" t="str">
            <v>01129</v>
          </cell>
          <cell r="D250" t="str">
            <v>Dresden</v>
          </cell>
        </row>
        <row r="251">
          <cell r="A251" t="str">
            <v>Sportplatz Nickern Wittgensdorfer Straße</v>
          </cell>
          <cell r="B251" t="str">
            <v xml:space="preserve">Wittgensdorfer Straße 30 </v>
          </cell>
          <cell r="C251" t="str">
            <v>01257</v>
          </cell>
          <cell r="D251" t="str">
            <v>Dresden</v>
          </cell>
        </row>
        <row r="252">
          <cell r="A252" t="str">
            <v>Sportplatz Oberpoyritz</v>
          </cell>
          <cell r="B252" t="str">
            <v xml:space="preserve">An der Schmiede 10 </v>
          </cell>
          <cell r="C252" t="str">
            <v>01326</v>
          </cell>
          <cell r="D252" t="str">
            <v>Dresden</v>
          </cell>
        </row>
        <row r="253">
          <cell r="A253" t="str">
            <v>Sportplatz Oskar-Röder-Straße</v>
          </cell>
          <cell r="B253" t="str">
            <v>Oskar-Röder-Straße 4 a</v>
          </cell>
          <cell r="C253" t="str">
            <v>01237</v>
          </cell>
          <cell r="D253" t="str">
            <v>Dresden</v>
          </cell>
        </row>
        <row r="254">
          <cell r="A254" t="str">
            <v>Sportplatz Pestalozzi-Gymnasium</v>
          </cell>
          <cell r="B254" t="str">
            <v xml:space="preserve">Pestalozziplatz 22 </v>
          </cell>
          <cell r="C254" t="str">
            <v>01127</v>
          </cell>
          <cell r="D254" t="str">
            <v>Dresden</v>
          </cell>
        </row>
        <row r="255">
          <cell r="A255" t="str">
            <v>Sportplatz Pfotenhauerstraße</v>
          </cell>
          <cell r="B255" t="str">
            <v xml:space="preserve">Pfotenhauerstraße 79 </v>
          </cell>
          <cell r="C255" t="str">
            <v>01307</v>
          </cell>
          <cell r="D255" t="str">
            <v>Dresden</v>
          </cell>
        </row>
        <row r="256">
          <cell r="A256" t="str">
            <v>Sportplatz Pillnitzer Landstraße 94</v>
          </cell>
          <cell r="B256" t="str">
            <v xml:space="preserve">Pillnitzer Landstraße 94 </v>
          </cell>
          <cell r="C256" t="str">
            <v>01326</v>
          </cell>
          <cell r="D256" t="str">
            <v>Dresden</v>
          </cell>
        </row>
        <row r="257">
          <cell r="A257" t="str">
            <v>Sportplatz Pirnaer Landstraße 121 b</v>
          </cell>
          <cell r="B257" t="str">
            <v>Pirnaer Landstraße 121 b</v>
          </cell>
          <cell r="C257" t="str">
            <v>01257</v>
          </cell>
          <cell r="D257" t="str">
            <v>Dresden</v>
          </cell>
        </row>
        <row r="258">
          <cell r="A258" t="str">
            <v>Sportplatz Pirnaer Landstraße 267</v>
          </cell>
          <cell r="B258" t="str">
            <v xml:space="preserve">Pirnaer Landstraße 267 </v>
          </cell>
          <cell r="C258" t="str">
            <v>01259</v>
          </cell>
          <cell r="D258" t="str">
            <v>Dresden</v>
          </cell>
        </row>
        <row r="259">
          <cell r="A259" t="str">
            <v>Sportplatz Saalhausener Straße</v>
          </cell>
          <cell r="B259" t="str">
            <v xml:space="preserve">Williamstraße 12 </v>
          </cell>
          <cell r="C259" t="str">
            <v>01159</v>
          </cell>
          <cell r="D259" t="str">
            <v>Dresden</v>
          </cell>
        </row>
        <row r="260">
          <cell r="A260" t="str">
            <v>Sportplatz Salzburger Straße</v>
          </cell>
          <cell r="B260" t="str">
            <v xml:space="preserve">Salzburger Straße 141 </v>
          </cell>
          <cell r="C260" t="str">
            <v>01237</v>
          </cell>
          <cell r="D260" t="str">
            <v>Dresden</v>
          </cell>
        </row>
        <row r="261">
          <cell r="A261" t="str">
            <v>Sportplatz Schule für Erziehungshilfe "Erich Kästner"</v>
          </cell>
          <cell r="B261" t="str">
            <v xml:space="preserve">Zinzendorfstraße 4 </v>
          </cell>
          <cell r="C261" t="str">
            <v>01069</v>
          </cell>
          <cell r="D261" t="str">
            <v>Dresden</v>
          </cell>
        </row>
        <row r="262">
          <cell r="A262" t="str">
            <v>Sportplatz Steirische Straße</v>
          </cell>
          <cell r="B262" t="str">
            <v xml:space="preserve">Steirische Straße 1 </v>
          </cell>
          <cell r="C262" t="str">
            <v>01279</v>
          </cell>
          <cell r="D262" t="str">
            <v>Dresden</v>
          </cell>
        </row>
        <row r="263">
          <cell r="A263" t="str">
            <v>Sportplatz Stuttgarter Straße</v>
          </cell>
          <cell r="B263" t="str">
            <v xml:space="preserve">Stuttgarter Straße 41 </v>
          </cell>
          <cell r="C263" t="str">
            <v>01189</v>
          </cell>
          <cell r="D263" t="str">
            <v>Dresden</v>
          </cell>
        </row>
        <row r="264">
          <cell r="A264" t="str">
            <v>Sportplatz Tolkewitzer Straße</v>
          </cell>
          <cell r="B264" t="str">
            <v xml:space="preserve">Tolkewitzer Straße 61 </v>
          </cell>
          <cell r="C264" t="str">
            <v>01277</v>
          </cell>
          <cell r="D264" t="str">
            <v>Dresden</v>
          </cell>
        </row>
        <row r="265">
          <cell r="A265" t="str">
            <v>Sportplatz Weixdorf</v>
          </cell>
          <cell r="B265" t="str">
            <v xml:space="preserve">Zum Sportplatz 4 </v>
          </cell>
          <cell r="C265" t="str">
            <v>01108</v>
          </cell>
          <cell r="D265" t="str">
            <v>Dresden</v>
          </cell>
        </row>
        <row r="266">
          <cell r="A266" t="str">
            <v>Sportplatz Wurzener Straße</v>
          </cell>
          <cell r="B266" t="str">
            <v xml:space="preserve">Wurzener Straße 20 </v>
          </cell>
          <cell r="C266" t="str">
            <v>01127</v>
          </cell>
          <cell r="D266" t="str">
            <v>Dresden</v>
          </cell>
        </row>
        <row r="267">
          <cell r="A267" t="str">
            <v>Sportplatz Zum Windkanal</v>
          </cell>
          <cell r="B267" t="str">
            <v xml:space="preserve">Zum Windkanal 14 </v>
          </cell>
          <cell r="C267" t="str">
            <v>01109</v>
          </cell>
          <cell r="D267" t="str">
            <v>Dresden</v>
          </cell>
        </row>
        <row r="268">
          <cell r="A268" t="str">
            <v>Sportraum BSZ Gastgewerbe</v>
          </cell>
          <cell r="B268" t="str">
            <v xml:space="preserve">Ehrlichstraße 1 </v>
          </cell>
          <cell r="C268" t="str">
            <v>01067</v>
          </cell>
          <cell r="D268" t="str">
            <v>Dresden</v>
          </cell>
        </row>
        <row r="269">
          <cell r="A269" t="str">
            <v>Sportstätte Bergweg 8</v>
          </cell>
          <cell r="B269" t="str">
            <v>Bergweg 8</v>
          </cell>
          <cell r="C269" t="str">
            <v>01326</v>
          </cell>
          <cell r="D269" t="str">
            <v>Dresden</v>
          </cell>
        </row>
        <row r="270">
          <cell r="A270" t="str">
            <v>Sportzentrum Blasewitz</v>
          </cell>
          <cell r="B270" t="str">
            <v xml:space="preserve">Oehmestraße 1 </v>
          </cell>
          <cell r="C270" t="str">
            <v>01277</v>
          </cell>
          <cell r="D270" t="str">
            <v>Dresden</v>
          </cell>
        </row>
        <row r="271">
          <cell r="A271" t="str">
            <v>SPORTZENTRUM Hochland e.V.</v>
          </cell>
          <cell r="B271" t="str">
            <v>Bautzner Landstraße 291</v>
          </cell>
          <cell r="C271" t="str">
            <v>01328</v>
          </cell>
          <cell r="D271" t="str">
            <v>Dresden</v>
          </cell>
        </row>
        <row r="272">
          <cell r="A272" t="str">
            <v>Sprunghalle Freiberger Platz</v>
          </cell>
          <cell r="B272" t="str">
            <v>Freiberger Platz 1 a</v>
          </cell>
          <cell r="C272" t="str">
            <v>01067</v>
          </cell>
          <cell r="D272" t="str">
            <v>Dresden</v>
          </cell>
        </row>
        <row r="273">
          <cell r="A273" t="str">
            <v>Stadion Bodenbacher Straße</v>
          </cell>
          <cell r="B273" t="str">
            <v xml:space="preserve">Bodenbacher Straße 152 </v>
          </cell>
          <cell r="C273" t="str">
            <v>01277</v>
          </cell>
          <cell r="D273" t="str">
            <v>Dresden</v>
          </cell>
        </row>
        <row r="274">
          <cell r="A274" t="str">
            <v>Tennisanlage Waldpark</v>
          </cell>
          <cell r="B274" t="str">
            <v xml:space="preserve">Vogesenweg 10 </v>
          </cell>
          <cell r="C274" t="str">
            <v>01309</v>
          </cell>
          <cell r="D274" t="str">
            <v>Dresden</v>
          </cell>
        </row>
        <row r="275">
          <cell r="A275" t="str">
            <v>Tennisgelände Andreas-Schubert-Straße</v>
          </cell>
          <cell r="B275" t="str">
            <v>Andreas-Schubert-Straße 51</v>
          </cell>
          <cell r="C275" t="str">
            <v>01069</v>
          </cell>
          <cell r="D275" t="str">
            <v>Dresden</v>
          </cell>
        </row>
        <row r="276">
          <cell r="A276" t="str">
            <v>Traditionelles Taekwon-DO Studio</v>
          </cell>
          <cell r="B276" t="str">
            <v>Reisewitzer Straße 29</v>
          </cell>
          <cell r="C276" t="str">
            <v>01159</v>
          </cell>
          <cell r="D276" t="str">
            <v>Dresden</v>
          </cell>
        </row>
        <row r="277">
          <cell r="A277" t="str">
            <v>XXL Dresden</v>
          </cell>
          <cell r="B277" t="str">
            <v xml:space="preserve">Breitscheidstraße 40 </v>
          </cell>
          <cell r="C277" t="str">
            <v>01237</v>
          </cell>
          <cell r="D277" t="str">
            <v>Dresden</v>
          </cell>
        </row>
        <row r="278">
          <cell r="A278"/>
          <cell r="B278"/>
          <cell r="D278"/>
        </row>
        <row r="279">
          <cell r="A279"/>
          <cell r="B279"/>
          <cell r="D279"/>
        </row>
        <row r="280">
          <cell r="A280"/>
          <cell r="B280"/>
          <cell r="D280"/>
        </row>
        <row r="281">
          <cell r="A281"/>
          <cell r="B281"/>
          <cell r="D281"/>
        </row>
        <row r="282">
          <cell r="A282"/>
          <cell r="B282"/>
          <cell r="D282"/>
        </row>
        <row r="283">
          <cell r="A283"/>
          <cell r="B283"/>
          <cell r="D283"/>
        </row>
        <row r="284">
          <cell r="A284"/>
          <cell r="B284"/>
          <cell r="D284"/>
        </row>
        <row r="285">
          <cell r="A285"/>
          <cell r="B285"/>
          <cell r="D285"/>
        </row>
        <row r="286">
          <cell r="A286"/>
          <cell r="B286"/>
          <cell r="D286"/>
        </row>
        <row r="287">
          <cell r="A287"/>
          <cell r="B287"/>
          <cell r="D287"/>
        </row>
        <row r="288">
          <cell r="A288"/>
          <cell r="B288"/>
          <cell r="D288"/>
        </row>
        <row r="289">
          <cell r="A289"/>
          <cell r="B289"/>
          <cell r="D289"/>
        </row>
        <row r="290">
          <cell r="A290"/>
          <cell r="B290"/>
          <cell r="D290"/>
        </row>
        <row r="291">
          <cell r="A291"/>
          <cell r="B291"/>
          <cell r="D291"/>
        </row>
        <row r="292">
          <cell r="A292"/>
          <cell r="B292"/>
          <cell r="D292"/>
        </row>
        <row r="293">
          <cell r="A293"/>
          <cell r="B293"/>
          <cell r="D293"/>
        </row>
        <row r="294">
          <cell r="A294"/>
          <cell r="B294"/>
          <cell r="D294"/>
        </row>
        <row r="295">
          <cell r="A295"/>
          <cell r="B295"/>
          <cell r="D295"/>
        </row>
        <row r="296">
          <cell r="A296"/>
          <cell r="B296"/>
          <cell r="D296"/>
        </row>
        <row r="297">
          <cell r="A297"/>
          <cell r="B297"/>
          <cell r="D297"/>
        </row>
        <row r="298">
          <cell r="A298"/>
          <cell r="B298"/>
          <cell r="D298"/>
        </row>
        <row r="299">
          <cell r="A299"/>
          <cell r="B299"/>
          <cell r="D299"/>
        </row>
        <row r="300">
          <cell r="A300"/>
          <cell r="B300"/>
          <cell r="D300"/>
        </row>
        <row r="301">
          <cell r="A301"/>
          <cell r="B301"/>
          <cell r="D301"/>
        </row>
        <row r="302">
          <cell r="A302"/>
          <cell r="B302"/>
          <cell r="D302"/>
        </row>
        <row r="303">
          <cell r="A303"/>
          <cell r="B303"/>
          <cell r="D303"/>
        </row>
        <row r="304">
          <cell r="A304"/>
          <cell r="B304"/>
          <cell r="D304"/>
        </row>
        <row r="305">
          <cell r="A305"/>
          <cell r="B305"/>
          <cell r="D305"/>
        </row>
        <row r="306">
          <cell r="A306"/>
          <cell r="B306"/>
          <cell r="D306"/>
        </row>
        <row r="307">
          <cell r="A307"/>
          <cell r="B307"/>
          <cell r="D307"/>
        </row>
        <row r="308">
          <cell r="A308"/>
          <cell r="B308"/>
          <cell r="D308"/>
        </row>
        <row r="309">
          <cell r="A309"/>
          <cell r="B309"/>
          <cell r="D309"/>
        </row>
        <row r="310">
          <cell r="A310"/>
          <cell r="B310"/>
          <cell r="D310"/>
        </row>
        <row r="311">
          <cell r="A311"/>
          <cell r="B311"/>
          <cell r="D311"/>
        </row>
        <row r="312">
          <cell r="A312"/>
          <cell r="B312"/>
          <cell r="D312"/>
        </row>
        <row r="313">
          <cell r="A313"/>
          <cell r="B313"/>
          <cell r="D313"/>
        </row>
        <row r="314">
          <cell r="A314"/>
          <cell r="B314"/>
          <cell r="D314"/>
        </row>
        <row r="315">
          <cell r="A315"/>
          <cell r="B315"/>
          <cell r="D315"/>
        </row>
        <row r="316">
          <cell r="A316"/>
          <cell r="B316"/>
          <cell r="D316"/>
        </row>
        <row r="317">
          <cell r="A317"/>
          <cell r="B317"/>
          <cell r="D317"/>
        </row>
        <row r="318">
          <cell r="A318"/>
          <cell r="B318"/>
          <cell r="D318"/>
        </row>
        <row r="319">
          <cell r="A319"/>
          <cell r="B319"/>
          <cell r="D319"/>
        </row>
        <row r="320">
          <cell r="A320"/>
          <cell r="B320"/>
          <cell r="D320"/>
        </row>
        <row r="321">
          <cell r="A321"/>
          <cell r="B321"/>
          <cell r="D321"/>
        </row>
        <row r="322">
          <cell r="A322"/>
          <cell r="B322"/>
          <cell r="D322"/>
        </row>
        <row r="323">
          <cell r="A323"/>
          <cell r="B323"/>
          <cell r="D323"/>
        </row>
        <row r="324">
          <cell r="A324"/>
          <cell r="B324"/>
          <cell r="D324"/>
        </row>
        <row r="325">
          <cell r="A325"/>
          <cell r="B325"/>
          <cell r="D325"/>
        </row>
        <row r="326">
          <cell r="A326"/>
          <cell r="B326"/>
          <cell r="D326"/>
        </row>
        <row r="327">
          <cell r="A327"/>
          <cell r="B327"/>
          <cell r="D327"/>
        </row>
        <row r="328">
          <cell r="A328"/>
          <cell r="B328"/>
          <cell r="D328"/>
        </row>
        <row r="329">
          <cell r="A329"/>
          <cell r="B329"/>
          <cell r="D329"/>
        </row>
        <row r="330">
          <cell r="A330"/>
          <cell r="B330"/>
          <cell r="D330"/>
        </row>
        <row r="331">
          <cell r="A331"/>
          <cell r="B331"/>
          <cell r="D331"/>
        </row>
        <row r="332">
          <cell r="A332"/>
          <cell r="B332"/>
          <cell r="D332"/>
        </row>
        <row r="333">
          <cell r="A333"/>
          <cell r="B333"/>
          <cell r="D333"/>
        </row>
        <row r="334">
          <cell r="A334"/>
          <cell r="B334"/>
          <cell r="D334"/>
        </row>
        <row r="335">
          <cell r="A335"/>
          <cell r="B335"/>
          <cell r="D335"/>
        </row>
        <row r="336">
          <cell r="A336"/>
          <cell r="B336"/>
          <cell r="D336"/>
        </row>
        <row r="337">
          <cell r="A337"/>
          <cell r="B337"/>
          <cell r="D337"/>
        </row>
        <row r="338">
          <cell r="A338"/>
          <cell r="B338"/>
          <cell r="D338"/>
        </row>
        <row r="339">
          <cell r="A339"/>
          <cell r="B339"/>
          <cell r="D339"/>
        </row>
        <row r="340">
          <cell r="A340"/>
          <cell r="B340"/>
          <cell r="D340"/>
        </row>
        <row r="341">
          <cell r="A341"/>
          <cell r="B341"/>
          <cell r="D341"/>
        </row>
        <row r="342">
          <cell r="A342"/>
          <cell r="B342"/>
          <cell r="D342"/>
        </row>
        <row r="343">
          <cell r="A343"/>
          <cell r="B343"/>
          <cell r="D343"/>
        </row>
        <row r="344">
          <cell r="A344"/>
          <cell r="B344"/>
          <cell r="D344"/>
        </row>
        <row r="345">
          <cell r="A345"/>
          <cell r="B345"/>
          <cell r="D345"/>
        </row>
        <row r="346">
          <cell r="A346"/>
          <cell r="B346"/>
          <cell r="D346"/>
        </row>
        <row r="347">
          <cell r="A347"/>
          <cell r="B347"/>
          <cell r="D347"/>
        </row>
      </sheetData>
    </sheetDataSet>
  </externalBook>
</externalLink>
</file>

<file path=xl/externalLinks/externalLink2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Abfrage Vereine"/>
      <sheetName val="Beispiel"/>
      <sheetName val="Sportstätten"/>
    </sheetNames>
    <sheetDataSet>
      <sheetData sheetId="0"/>
      <sheetData sheetId="1"/>
      <sheetData sheetId="2">
        <row r="180">
          <cell r="F180" t="str">
            <v>Quidditch Club Dresden e.V.</v>
          </cell>
        </row>
      </sheetData>
    </sheetDataSet>
  </externalBook>
</externalLink>
</file>

<file path=xl/externalLinks/externalLink2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Abfrage Vereine"/>
      <sheetName val="Beispiel"/>
      <sheetName val="Sportstätten"/>
    </sheetNames>
    <sheetDataSet>
      <sheetData sheetId="0"/>
      <sheetData sheetId="1"/>
      <sheetData sheetId="2">
        <row r="183">
          <cell r="F183" t="str">
            <v>RB Dresden e.V.</v>
          </cell>
        </row>
        <row r="188">
          <cell r="A188" t="str">
            <v>Sporthalle Schule zur Lernförderung "Am Landgraben"</v>
          </cell>
          <cell r="B188" t="str">
            <v xml:space="preserve">Pirnaer Landstraße 55 </v>
          </cell>
          <cell r="C188" t="str">
            <v>01237</v>
          </cell>
          <cell r="D188" t="str">
            <v>Dresden</v>
          </cell>
        </row>
        <row r="189">
          <cell r="A189" t="str">
            <v>Sporthalle Sportschulzentrum</v>
          </cell>
          <cell r="B189" t="str">
            <v>Messering 2 a</v>
          </cell>
          <cell r="C189" t="str">
            <v>01067</v>
          </cell>
          <cell r="D189" t="str">
            <v>Dresden</v>
          </cell>
        </row>
        <row r="190">
          <cell r="A190" t="str">
            <v>Sporthalle St. Benno-Gymnasium</v>
          </cell>
          <cell r="B190" t="str">
            <v xml:space="preserve">Pillnitzer Straße 39 </v>
          </cell>
          <cell r="C190" t="str">
            <v>01069</v>
          </cell>
          <cell r="D190" t="str">
            <v>Dresden</v>
          </cell>
        </row>
        <row r="191">
          <cell r="A191" t="str">
            <v>Sporthalle STO Erlweinstraße 6a</v>
          </cell>
          <cell r="B191" t="str">
            <v>Erlweinstraße 6 a</v>
          </cell>
          <cell r="C191" t="str">
            <v>01069</v>
          </cell>
          <cell r="D191" t="str">
            <v>Dresden</v>
          </cell>
        </row>
        <row r="192">
          <cell r="A192" t="str">
            <v>Sporthalle Terrassenufer (ehem. 18. GS)</v>
          </cell>
          <cell r="B192" t="str">
            <v xml:space="preserve">Terrassenufer 15 </v>
          </cell>
          <cell r="C192" t="str">
            <v>01069</v>
          </cell>
          <cell r="D192" t="str">
            <v>Dresden</v>
          </cell>
        </row>
        <row r="193">
          <cell r="A193" t="str">
            <v>Sporthalle Teutoburgstraße (ehem. 20.GS)</v>
          </cell>
          <cell r="B193" t="str">
            <v xml:space="preserve">Teutoburgstraße 15 </v>
          </cell>
          <cell r="C193" t="str">
            <v>01309</v>
          </cell>
          <cell r="D193" t="str">
            <v>Dresden</v>
          </cell>
        </row>
        <row r="194">
          <cell r="A194" t="str">
            <v>Sporthalle Thäterstraße (ehem. 42.GS)</v>
          </cell>
          <cell r="B194" t="str">
            <v xml:space="preserve">Mengsstraße 19 </v>
          </cell>
          <cell r="C194" t="str">
            <v>01139</v>
          </cell>
          <cell r="D194" t="str">
            <v>Dresden</v>
          </cell>
        </row>
        <row r="195">
          <cell r="A195" t="str">
            <v>Sporthalle Universitätsklinikum, Haus 25</v>
          </cell>
          <cell r="B195" t="str">
            <v xml:space="preserve">Fetscherstraße 74 </v>
          </cell>
          <cell r="C195" t="str">
            <v>01307</v>
          </cell>
          <cell r="D195" t="str">
            <v>Dresden</v>
          </cell>
        </row>
        <row r="196">
          <cell r="A196" t="str">
            <v>Sporthalle Universitätsschule</v>
          </cell>
          <cell r="B196" t="str">
            <v>Cämmerswalder Str. 41</v>
          </cell>
          <cell r="C196" t="str">
            <v>01189</v>
          </cell>
          <cell r="D196" t="str">
            <v>Dresden</v>
          </cell>
        </row>
        <row r="197">
          <cell r="A197" t="str">
            <v>Sporthalle Vitzthum-Gymnasium</v>
          </cell>
          <cell r="B197" t="str">
            <v xml:space="preserve">Paradiesstraße 35 </v>
          </cell>
          <cell r="C197" t="str">
            <v>01217</v>
          </cell>
          <cell r="D197" t="str">
            <v>Dresden</v>
          </cell>
        </row>
        <row r="198">
          <cell r="A198" t="str">
            <v>Sporthalle Walddorfschule</v>
          </cell>
          <cell r="B198" t="str">
            <v>Marienallee 5</v>
          </cell>
          <cell r="C198" t="str">
            <v>01099</v>
          </cell>
          <cell r="D198" t="str">
            <v>Dresden</v>
          </cell>
        </row>
        <row r="199">
          <cell r="A199" t="str">
            <v>Sporthalle Weberplatz</v>
          </cell>
          <cell r="B199" t="str">
            <v xml:space="preserve">Weberplatz 5 </v>
          </cell>
          <cell r="C199" t="str">
            <v>01217</v>
          </cell>
          <cell r="D199" t="str">
            <v>Dresden</v>
          </cell>
        </row>
        <row r="200">
          <cell r="A200" t="str">
            <v>Sportkomplex Jägerpark</v>
          </cell>
          <cell r="B200" t="str">
            <v xml:space="preserve">Jägerpark 12 </v>
          </cell>
          <cell r="C200" t="str">
            <v>01099</v>
          </cell>
          <cell r="D200" t="str">
            <v>Dresden</v>
          </cell>
        </row>
        <row r="201">
          <cell r="A201" t="str">
            <v>Sportpark Ostra</v>
          </cell>
          <cell r="B201" t="str">
            <v xml:space="preserve">Magdeburger Straße 10 </v>
          </cell>
          <cell r="C201" t="str">
            <v>01067</v>
          </cell>
          <cell r="D201" t="str">
            <v>Dresden</v>
          </cell>
        </row>
        <row r="202">
          <cell r="A202" t="str">
            <v>Sportplatz  129. Grundschule</v>
          </cell>
          <cell r="B202" t="str">
            <v xml:space="preserve">Otto-Dix-Ring 57 </v>
          </cell>
          <cell r="C202" t="str">
            <v>01219</v>
          </cell>
          <cell r="D202" t="str">
            <v>Dresden</v>
          </cell>
        </row>
        <row r="203">
          <cell r="A203" t="str">
            <v>Sportplatz "Am Dölzschgaben"</v>
          </cell>
          <cell r="B203" t="str">
            <v xml:space="preserve">Am Dölzschgraben 7 </v>
          </cell>
          <cell r="C203" t="str">
            <v>01187</v>
          </cell>
          <cell r="D203" t="str">
            <v>Dresden</v>
          </cell>
        </row>
        <row r="204">
          <cell r="A204" t="str">
            <v>Sportplatz "Am Leutewitzer Park"</v>
          </cell>
          <cell r="B204" t="str">
            <v>Steinbacher Straße 56 a</v>
          </cell>
          <cell r="C204" t="str">
            <v>01157</v>
          </cell>
          <cell r="D204" t="str">
            <v>Dresden</v>
          </cell>
        </row>
        <row r="205">
          <cell r="A205" t="str">
            <v>Sportplatz 101. Oberschule</v>
          </cell>
          <cell r="B205" t="str">
            <v xml:space="preserve">Pfotenhauerstraße 42 </v>
          </cell>
          <cell r="C205" t="str">
            <v>01307</v>
          </cell>
          <cell r="D205" t="str">
            <v>Dresden</v>
          </cell>
        </row>
        <row r="206">
          <cell r="A206" t="str">
            <v>Sportplatz 107. Oberschule</v>
          </cell>
          <cell r="B206" t="str">
            <v xml:space="preserve">Hepkestraße 28 </v>
          </cell>
          <cell r="C206" t="str">
            <v>01309</v>
          </cell>
          <cell r="D206" t="str">
            <v>Dresden</v>
          </cell>
        </row>
        <row r="207">
          <cell r="A207" t="str">
            <v>Sportplatz 113. Grundschule</v>
          </cell>
          <cell r="B207" t="str">
            <v xml:space="preserve">Georg-Nerlich-Straße 1 </v>
          </cell>
          <cell r="C207" t="str">
            <v>01307</v>
          </cell>
          <cell r="D207" t="str">
            <v>Dresden</v>
          </cell>
        </row>
        <row r="208">
          <cell r="A208" t="str">
            <v>Sportplatz 120. Grundschule</v>
          </cell>
          <cell r="B208" t="str">
            <v xml:space="preserve">Trattendorfer Straße 1 </v>
          </cell>
          <cell r="C208" t="str">
            <v>01239</v>
          </cell>
          <cell r="D208" t="str">
            <v>Dresden</v>
          </cell>
        </row>
        <row r="209">
          <cell r="A209" t="str">
            <v>Sportplatz 121. Oberschule</v>
          </cell>
          <cell r="B209" t="str">
            <v xml:space="preserve">Gamigstraße 28 </v>
          </cell>
          <cell r="C209" t="str">
            <v>01239</v>
          </cell>
          <cell r="D209" t="str">
            <v>Dresden</v>
          </cell>
        </row>
        <row r="210">
          <cell r="A210" t="str">
            <v>Sportplatz 135. Grundschule</v>
          </cell>
          <cell r="B210" t="str">
            <v xml:space="preserve">Amalie-Dietrich-Platz 10 </v>
          </cell>
          <cell r="C210" t="str">
            <v>01169</v>
          </cell>
          <cell r="D210" t="str">
            <v>Dresden</v>
          </cell>
        </row>
        <row r="211">
          <cell r="A211" t="str">
            <v>Sportplatz 15. Grundschule</v>
          </cell>
          <cell r="B211" t="str">
            <v xml:space="preserve">Seifhennersdorfer Straße 10 </v>
          </cell>
          <cell r="C211" t="str">
            <v>01099</v>
          </cell>
          <cell r="D211" t="str">
            <v>Dresden</v>
          </cell>
        </row>
        <row r="212">
          <cell r="A212" t="str">
            <v>Sportplatz 19. Grundschule</v>
          </cell>
          <cell r="B212" t="str">
            <v xml:space="preserve">Am Jägerpark 5 </v>
          </cell>
          <cell r="C212" t="str">
            <v>01099</v>
          </cell>
          <cell r="D212" t="str">
            <v>Dresden</v>
          </cell>
        </row>
        <row r="213">
          <cell r="A213" t="str">
            <v>Sportplatz 30. Grundschule</v>
          </cell>
          <cell r="B213" t="str">
            <v xml:space="preserve">Hechtstraße 55 </v>
          </cell>
          <cell r="C213" t="str">
            <v>01097</v>
          </cell>
          <cell r="D213" t="str">
            <v>Dresden</v>
          </cell>
        </row>
        <row r="214">
          <cell r="A214" t="str">
            <v>Sportplatz 46. Oberschule</v>
          </cell>
          <cell r="B214" t="str">
            <v xml:space="preserve">Leubnitzer Straße 14 </v>
          </cell>
          <cell r="C214" t="str">
            <v>01069</v>
          </cell>
          <cell r="D214" t="str">
            <v>Dresden</v>
          </cell>
        </row>
        <row r="215">
          <cell r="A215" t="str">
            <v>Sportplatz 62. Oberschule</v>
          </cell>
          <cell r="B215" t="str">
            <v xml:space="preserve">Fidelio-F.-Finke-Straße 15 </v>
          </cell>
          <cell r="C215" t="str">
            <v>01326</v>
          </cell>
          <cell r="D215" t="str">
            <v>Dresden</v>
          </cell>
        </row>
        <row r="216">
          <cell r="A216" t="str">
            <v>Sportplatz 63. Grundschule</v>
          </cell>
          <cell r="B216" t="str">
            <v xml:space="preserve">Wägnerstraße 24 </v>
          </cell>
          <cell r="C216" t="str">
            <v>01309</v>
          </cell>
          <cell r="D216" t="str">
            <v>Dresden</v>
          </cell>
        </row>
        <row r="217">
          <cell r="A217" t="str">
            <v>Sportplatz 66. Oberschule</v>
          </cell>
          <cell r="B217" t="str">
            <v xml:space="preserve">Dieselstraße 55 </v>
          </cell>
          <cell r="C217" t="str">
            <v>01257</v>
          </cell>
          <cell r="D217" t="str">
            <v>Dresden</v>
          </cell>
        </row>
        <row r="218">
          <cell r="A218" t="str">
            <v>Sportplatz 77. Grundschule</v>
          </cell>
          <cell r="B218" t="str">
            <v xml:space="preserve">Am Urnenfeld 27 </v>
          </cell>
          <cell r="C218" t="str">
            <v>01157</v>
          </cell>
          <cell r="D218" t="str">
            <v>Dresden</v>
          </cell>
        </row>
        <row r="219">
          <cell r="A219" t="str">
            <v>Sportplatz 81. Grundschule</v>
          </cell>
          <cell r="B219" t="str">
            <v xml:space="preserve">Robert-Weber-Straße 5 </v>
          </cell>
          <cell r="C219" t="str">
            <v>01187</v>
          </cell>
          <cell r="D219" t="str">
            <v>Dresden</v>
          </cell>
        </row>
        <row r="220">
          <cell r="A220" t="str">
            <v>Sportplatz 9. Oberschule</v>
          </cell>
          <cell r="B220" t="str">
            <v xml:space="preserve">Lommatzscher Straße 121 </v>
          </cell>
          <cell r="C220" t="str">
            <v>01139</v>
          </cell>
          <cell r="D220" t="str">
            <v>Dresden</v>
          </cell>
        </row>
        <row r="221">
          <cell r="A221" t="str">
            <v>Sportplatz Aachener Straße</v>
          </cell>
          <cell r="B221" t="str">
            <v>Aachener Straße 19 a</v>
          </cell>
          <cell r="C221" t="str">
            <v>01129</v>
          </cell>
          <cell r="D221" t="str">
            <v>Dresden</v>
          </cell>
        </row>
        <row r="222">
          <cell r="A222" t="str">
            <v>Sportplatz am Gemeindezentrum Gompitz</v>
          </cell>
          <cell r="B222" t="str">
            <v>Altnossener Straße 46 a</v>
          </cell>
          <cell r="C222" t="str">
            <v>01156</v>
          </cell>
          <cell r="D222" t="str">
            <v>Dresden</v>
          </cell>
        </row>
        <row r="223">
          <cell r="A223" t="str">
            <v>Sportplatz Bärensteiner Straße</v>
          </cell>
          <cell r="B223" t="str">
            <v xml:space="preserve">Bärensteiner Straße 33 </v>
          </cell>
          <cell r="C223" t="str">
            <v>01277</v>
          </cell>
          <cell r="D223" t="str">
            <v>Dresden</v>
          </cell>
        </row>
        <row r="224">
          <cell r="A224" t="str">
            <v>Sportplatz Bärnsdorfer Straße</v>
          </cell>
          <cell r="B224" t="str">
            <v xml:space="preserve">Bärnsdorfer Straße 2 </v>
          </cell>
          <cell r="C224" t="str">
            <v>01097</v>
          </cell>
          <cell r="D224" t="str">
            <v>Dresden</v>
          </cell>
        </row>
        <row r="225">
          <cell r="A225" t="str">
            <v>Sportplatz Bertolt-Brecht-Gymnasium</v>
          </cell>
          <cell r="B225" t="str">
            <v>Thomaestraße</v>
          </cell>
          <cell r="C225" t="str">
            <v>01307</v>
          </cell>
          <cell r="D225" t="str">
            <v>Dresden</v>
          </cell>
        </row>
        <row r="226">
          <cell r="A226" t="str">
            <v>Sportplatz BIP Kreativitätsschule</v>
          </cell>
          <cell r="B226" t="str">
            <v xml:space="preserve">Tiergartenstraße 18 </v>
          </cell>
          <cell r="C226" t="str">
            <v>01219</v>
          </cell>
          <cell r="D226" t="str">
            <v>Dresden</v>
          </cell>
        </row>
        <row r="227">
          <cell r="A227" t="str">
            <v>Sportplatz Boxberger Straße</v>
          </cell>
          <cell r="B227" t="str">
            <v xml:space="preserve">Boxberger Straße 1 </v>
          </cell>
          <cell r="C227" t="str">
            <v>01239</v>
          </cell>
          <cell r="D227" t="str">
            <v>Dresden</v>
          </cell>
        </row>
        <row r="228">
          <cell r="A228" t="str">
            <v>Sportplatz BSZ Gesundheit und Sozialwesen</v>
          </cell>
          <cell r="B228" t="str">
            <v xml:space="preserve">Döbelner Straße 8 </v>
          </cell>
          <cell r="C228" t="str">
            <v>01129</v>
          </cell>
          <cell r="D228" t="str">
            <v>Dresden</v>
          </cell>
        </row>
        <row r="229">
          <cell r="A229" t="str">
            <v xml:space="preserve">Sportplatz Christliche Schule Dresden </v>
          </cell>
          <cell r="B229" t="str">
            <v xml:space="preserve">Rathener Straße 78 </v>
          </cell>
          <cell r="C229" t="str">
            <v>01259</v>
          </cell>
          <cell r="D229" t="str">
            <v>Dresden</v>
          </cell>
        </row>
        <row r="230">
          <cell r="A230" t="str">
            <v>Sportplatz Cossebaude</v>
          </cell>
          <cell r="B230" t="str">
            <v xml:space="preserve">Gohliser Weg 16 </v>
          </cell>
          <cell r="C230" t="str">
            <v>01156</v>
          </cell>
          <cell r="D230" t="str">
            <v>Dresden</v>
          </cell>
        </row>
        <row r="231">
          <cell r="A231" t="str">
            <v>Sportplatz Dobritz</v>
          </cell>
          <cell r="B231" t="str">
            <v xml:space="preserve">Breitscheidstraße 86 </v>
          </cell>
          <cell r="C231" t="str">
            <v>01237</v>
          </cell>
          <cell r="D231" t="str">
            <v>Dresden</v>
          </cell>
        </row>
        <row r="232">
          <cell r="A232" t="str">
            <v>Sportplatz Dohnaer Straße</v>
          </cell>
          <cell r="B232" t="str">
            <v xml:space="preserve">Dohnaer Straße 154 </v>
          </cell>
          <cell r="C232" t="str">
            <v>01239</v>
          </cell>
          <cell r="D232" t="str">
            <v>Dresden</v>
          </cell>
        </row>
        <row r="233">
          <cell r="A233" t="str">
            <v>Sportplatz Eibenstocker Straße</v>
          </cell>
          <cell r="B233" t="str">
            <v xml:space="preserve">Eibenstocker Straße 1 </v>
          </cell>
          <cell r="C233" t="str">
            <v>01309</v>
          </cell>
          <cell r="D233" t="str">
            <v>Dresden</v>
          </cell>
        </row>
        <row r="234">
          <cell r="A234" t="str">
            <v>Sportplatz Eisenberger Straße</v>
          </cell>
          <cell r="B234" t="str">
            <v>Eisenberger Straße 1 a</v>
          </cell>
          <cell r="C234" t="str">
            <v>01127</v>
          </cell>
          <cell r="D234" t="str">
            <v>Dresden</v>
          </cell>
        </row>
        <row r="235">
          <cell r="A235" t="str">
            <v>Sportplatz Grundschule Langebrück</v>
          </cell>
          <cell r="B235" t="str">
            <v xml:space="preserve">Friedrich-Wolf-Straße 7 </v>
          </cell>
          <cell r="C235" t="str">
            <v>01465</v>
          </cell>
          <cell r="D235" t="str">
            <v>Dresden</v>
          </cell>
        </row>
        <row r="236">
          <cell r="A236" t="str">
            <v>Sportplatz Gymnasium Plauen</v>
          </cell>
          <cell r="B236" t="str">
            <v xml:space="preserve">Kantstraße 2 </v>
          </cell>
          <cell r="C236" t="str">
            <v>01187</v>
          </cell>
          <cell r="D236" t="str">
            <v>Dresden</v>
          </cell>
        </row>
        <row r="237">
          <cell r="A237" t="str">
            <v>Sportplatz Hebbelstraße</v>
          </cell>
          <cell r="B237" t="str">
            <v xml:space="preserve">Hebbelstraße 23 </v>
          </cell>
          <cell r="C237" t="str">
            <v>01157</v>
          </cell>
          <cell r="D237" t="str">
            <v>Dresden</v>
          </cell>
        </row>
        <row r="238">
          <cell r="A238" t="str">
            <v>Sportplatz Karl-Liebknecht-Straße</v>
          </cell>
          <cell r="B238" t="str">
            <v xml:space="preserve">Karl-Liebknecht-Straße 53 </v>
          </cell>
          <cell r="C238" t="str">
            <v>01109</v>
          </cell>
          <cell r="D238" t="str">
            <v>Dresden</v>
          </cell>
        </row>
        <row r="239">
          <cell r="A239" t="str">
            <v>Sportplatz Karlsruher Straße</v>
          </cell>
          <cell r="B239" t="str">
            <v>Karlsruher Str. 77</v>
          </cell>
          <cell r="C239" t="str">
            <v>01189</v>
          </cell>
          <cell r="D239" t="str">
            <v>Dresden</v>
          </cell>
        </row>
        <row r="240">
          <cell r="A240" t="str">
            <v>Sportplatz Käthe-Kollwitz-Ufer</v>
          </cell>
          <cell r="B240" t="str">
            <v>Käthe-Kollwitz-Ufer 19 b</v>
          </cell>
          <cell r="C240" t="str">
            <v>01307</v>
          </cell>
          <cell r="D240" t="str">
            <v>Dresden</v>
          </cell>
        </row>
        <row r="241">
          <cell r="A241" t="str">
            <v>Sportplatz Klotzscher Hauptstraße</v>
          </cell>
          <cell r="B241" t="str">
            <v>Klotzscher Hauptstraße 29 f</v>
          </cell>
          <cell r="C241" t="str">
            <v>01109</v>
          </cell>
          <cell r="D241" t="str">
            <v>Dresden</v>
          </cell>
        </row>
        <row r="242">
          <cell r="A242" t="str">
            <v>Sportplatz Liebstädter Straße</v>
          </cell>
          <cell r="B242" t="str">
            <v xml:space="preserve">Liebstädter Straße 15 </v>
          </cell>
          <cell r="C242" t="str">
            <v>01277</v>
          </cell>
          <cell r="D242" t="str">
            <v>Dresden</v>
          </cell>
        </row>
        <row r="243">
          <cell r="A243" t="str">
            <v>Sportplatz Lockwitzgrund</v>
          </cell>
          <cell r="B243" t="str">
            <v xml:space="preserve">Lockwitzgrund 20 </v>
          </cell>
          <cell r="C243" t="str">
            <v>01257</v>
          </cell>
          <cell r="D243" t="str">
            <v>Dresden</v>
          </cell>
        </row>
        <row r="244">
          <cell r="A244" t="str">
            <v>Sportplatz Loschwitz</v>
          </cell>
          <cell r="B244" t="str">
            <v xml:space="preserve">Friedrich-Wieck-Straße 32 </v>
          </cell>
          <cell r="C244" t="str">
            <v>01326</v>
          </cell>
          <cell r="D244" t="str">
            <v>Dresden</v>
          </cell>
        </row>
        <row r="245">
          <cell r="A245" t="str">
            <v>Sportplatz Ludwig-Kossuth-Straße</v>
          </cell>
          <cell r="B245" t="str">
            <v>Ludwig-Kossuth-Straße 34 a</v>
          </cell>
          <cell r="C245" t="str">
            <v>01109</v>
          </cell>
          <cell r="D245" t="str">
            <v>Dresden</v>
          </cell>
        </row>
        <row r="246">
          <cell r="A246" t="str">
            <v>Sportplatz Malterstraße</v>
          </cell>
          <cell r="B246" t="str">
            <v xml:space="preserve">Malterstraße 18 </v>
          </cell>
          <cell r="C246" t="str">
            <v>01159</v>
          </cell>
          <cell r="D246" t="str">
            <v>Dresden</v>
          </cell>
        </row>
        <row r="247">
          <cell r="A247" t="str">
            <v>Sportplatz Meschwitzstraße</v>
          </cell>
          <cell r="B247" t="str">
            <v xml:space="preserve">Meschwitzstraße 10 </v>
          </cell>
          <cell r="C247" t="str">
            <v>01099</v>
          </cell>
          <cell r="D247" t="str">
            <v>Dresden</v>
          </cell>
        </row>
        <row r="248">
          <cell r="A248" t="str">
            <v>Sportplatz Nachtflügelweg</v>
          </cell>
          <cell r="B248" t="str">
            <v xml:space="preserve">Nachtflügelweg 36 </v>
          </cell>
          <cell r="C248" t="str">
            <v>01324</v>
          </cell>
          <cell r="D248" t="str">
            <v>Dresden</v>
          </cell>
        </row>
        <row r="249">
          <cell r="A249" t="str">
            <v>Sportplatz Narzissenweg</v>
          </cell>
          <cell r="B249" t="str">
            <v xml:space="preserve">Narzissenweg 9 </v>
          </cell>
          <cell r="C249" t="str">
            <v>01259</v>
          </cell>
          <cell r="D249" t="str">
            <v>Dresden</v>
          </cell>
        </row>
        <row r="250">
          <cell r="A250" t="str">
            <v>Sportplatz Neuländer Straße</v>
          </cell>
          <cell r="B250" t="str">
            <v xml:space="preserve">Neuländer Straße 60 </v>
          </cell>
          <cell r="C250" t="str">
            <v>01129</v>
          </cell>
          <cell r="D250" t="str">
            <v>Dresden</v>
          </cell>
        </row>
        <row r="251">
          <cell r="A251" t="str">
            <v>Sportplatz Nickern Wittgensdorfer Straße</v>
          </cell>
          <cell r="B251" t="str">
            <v xml:space="preserve">Wittgensdorfer Straße 30 </v>
          </cell>
          <cell r="C251" t="str">
            <v>01257</v>
          </cell>
          <cell r="D251" t="str">
            <v>Dresden</v>
          </cell>
        </row>
        <row r="252">
          <cell r="A252" t="str">
            <v>Sportplatz Oberpoyritz</v>
          </cell>
          <cell r="B252" t="str">
            <v xml:space="preserve">An der Schmiede 10 </v>
          </cell>
          <cell r="C252" t="str">
            <v>01326</v>
          </cell>
          <cell r="D252" t="str">
            <v>Dresden</v>
          </cell>
        </row>
        <row r="253">
          <cell r="A253" t="str">
            <v>Sportplatz Oskar-Röder-Straße</v>
          </cell>
          <cell r="B253" t="str">
            <v>Oskar-Röder-Straße 4 a</v>
          </cell>
          <cell r="C253" t="str">
            <v>01237</v>
          </cell>
          <cell r="D253" t="str">
            <v>Dresden</v>
          </cell>
        </row>
        <row r="254">
          <cell r="A254" t="str">
            <v>Sportplatz Pestalozzi-Gymnasium</v>
          </cell>
          <cell r="B254" t="str">
            <v xml:space="preserve">Pestalozziplatz 22 </v>
          </cell>
          <cell r="C254" t="str">
            <v>01127</v>
          </cell>
          <cell r="D254" t="str">
            <v>Dresden</v>
          </cell>
        </row>
        <row r="255">
          <cell r="A255" t="str">
            <v>Sportplatz Pfotenhauerstraße</v>
          </cell>
          <cell r="B255" t="str">
            <v xml:space="preserve">Pfotenhauerstraße 79 </v>
          </cell>
          <cell r="C255" t="str">
            <v>01307</v>
          </cell>
          <cell r="D255" t="str">
            <v>Dresden</v>
          </cell>
        </row>
        <row r="256">
          <cell r="A256" t="str">
            <v>Sportplatz Pillnitzer Landstraße 94</v>
          </cell>
          <cell r="B256" t="str">
            <v xml:space="preserve">Pillnitzer Landstraße 94 </v>
          </cell>
          <cell r="C256" t="str">
            <v>01326</v>
          </cell>
          <cell r="D256" t="str">
            <v>Dresden</v>
          </cell>
        </row>
        <row r="257">
          <cell r="A257" t="str">
            <v>Sportplatz Pirnaer Landstraße 121 b</v>
          </cell>
          <cell r="B257" t="str">
            <v>Pirnaer Landstraße 121 b</v>
          </cell>
          <cell r="C257" t="str">
            <v>01257</v>
          </cell>
          <cell r="D257" t="str">
            <v>Dresden</v>
          </cell>
        </row>
        <row r="258">
          <cell r="A258" t="str">
            <v>Sportplatz Pirnaer Landstraße 267</v>
          </cell>
          <cell r="B258" t="str">
            <v xml:space="preserve">Pirnaer Landstraße 267 </v>
          </cell>
          <cell r="C258" t="str">
            <v>01259</v>
          </cell>
          <cell r="D258" t="str">
            <v>Dresden</v>
          </cell>
        </row>
        <row r="259">
          <cell r="A259" t="str">
            <v>Sportplatz Saalhausener Straße</v>
          </cell>
          <cell r="B259" t="str">
            <v xml:space="preserve">Williamstraße 12 </v>
          </cell>
          <cell r="C259" t="str">
            <v>01159</v>
          </cell>
          <cell r="D259" t="str">
            <v>Dresden</v>
          </cell>
        </row>
        <row r="260">
          <cell r="A260" t="str">
            <v>Sportplatz Salzburger Straße</v>
          </cell>
          <cell r="B260" t="str">
            <v xml:space="preserve">Salzburger Straße 141 </v>
          </cell>
          <cell r="C260" t="str">
            <v>01237</v>
          </cell>
          <cell r="D260" t="str">
            <v>Dresden</v>
          </cell>
        </row>
        <row r="261">
          <cell r="A261" t="str">
            <v>Sportplatz Schule für Erziehungshilfe "Erich Kästner"</v>
          </cell>
          <cell r="B261" t="str">
            <v xml:space="preserve">Zinzendorfstraße 4 </v>
          </cell>
          <cell r="C261" t="str">
            <v>01069</v>
          </cell>
          <cell r="D261" t="str">
            <v>Dresden</v>
          </cell>
        </row>
        <row r="262">
          <cell r="A262" t="str">
            <v>Sportplatz Steirische Straße</v>
          </cell>
          <cell r="B262" t="str">
            <v xml:space="preserve">Steirische Straße 1 </v>
          </cell>
          <cell r="C262" t="str">
            <v>01279</v>
          </cell>
          <cell r="D262" t="str">
            <v>Dresden</v>
          </cell>
        </row>
        <row r="263">
          <cell r="A263" t="str">
            <v>Sportplatz Stuttgarter Straße</v>
          </cell>
          <cell r="B263" t="str">
            <v xml:space="preserve">Stuttgarter Straße 41 </v>
          </cell>
          <cell r="C263" t="str">
            <v>01189</v>
          </cell>
          <cell r="D263" t="str">
            <v>Dresden</v>
          </cell>
        </row>
        <row r="264">
          <cell r="A264" t="str">
            <v>Sportplatz Tolkewitzer Straße</v>
          </cell>
          <cell r="B264" t="str">
            <v xml:space="preserve">Tolkewitzer Straße 61 </v>
          </cell>
          <cell r="C264" t="str">
            <v>01277</v>
          </cell>
          <cell r="D264" t="str">
            <v>Dresden</v>
          </cell>
        </row>
        <row r="265">
          <cell r="A265" t="str">
            <v>Sportplatz Weixdorf</v>
          </cell>
          <cell r="B265" t="str">
            <v xml:space="preserve">Zum Sportplatz 4 </v>
          </cell>
          <cell r="C265" t="str">
            <v>01108</v>
          </cell>
          <cell r="D265" t="str">
            <v>Dresden</v>
          </cell>
        </row>
        <row r="266">
          <cell r="A266" t="str">
            <v>Sportplatz Wurzener Straße</v>
          </cell>
          <cell r="B266" t="str">
            <v xml:space="preserve">Wurzener Straße 20 </v>
          </cell>
          <cell r="C266" t="str">
            <v>01127</v>
          </cell>
          <cell r="D266" t="str">
            <v>Dresden</v>
          </cell>
        </row>
        <row r="267">
          <cell r="A267" t="str">
            <v>Sportplatz Zum Windkanal</v>
          </cell>
          <cell r="B267" t="str">
            <v xml:space="preserve">Zum Windkanal 14 </v>
          </cell>
          <cell r="C267" t="str">
            <v>01109</v>
          </cell>
          <cell r="D267" t="str">
            <v>Dresden</v>
          </cell>
        </row>
        <row r="268">
          <cell r="A268" t="str">
            <v>Sportraum BSZ Gastgewerbe</v>
          </cell>
          <cell r="B268" t="str">
            <v xml:space="preserve">Ehrlichstraße 1 </v>
          </cell>
          <cell r="C268" t="str">
            <v>01067</v>
          </cell>
          <cell r="D268" t="str">
            <v>Dresden</v>
          </cell>
        </row>
        <row r="269">
          <cell r="A269" t="str">
            <v>Sportzentrum Blasewitz</v>
          </cell>
          <cell r="B269" t="str">
            <v xml:space="preserve">Oehmestraße 1 </v>
          </cell>
          <cell r="C269" t="str">
            <v>01277</v>
          </cell>
          <cell r="D269" t="str">
            <v>Dresden</v>
          </cell>
        </row>
        <row r="270">
          <cell r="A270" t="str">
            <v>SPORTZENTRUM Hochland e.V.</v>
          </cell>
          <cell r="B270" t="str">
            <v>Bautzner Landstraße 291</v>
          </cell>
          <cell r="C270" t="str">
            <v>01328</v>
          </cell>
          <cell r="D270" t="str">
            <v>Dresden</v>
          </cell>
        </row>
        <row r="271">
          <cell r="A271" t="str">
            <v>Sprunghalle Freiberger Platz</v>
          </cell>
          <cell r="B271" t="str">
            <v>Freiberger Platz 1 a</v>
          </cell>
          <cell r="C271" t="str">
            <v>01067</v>
          </cell>
          <cell r="D271" t="str">
            <v>Dresden</v>
          </cell>
        </row>
        <row r="272">
          <cell r="A272" t="str">
            <v>Stadion Bodenbacher Straße</v>
          </cell>
          <cell r="B272" t="str">
            <v xml:space="preserve">Bodenbacher Straße 152 </v>
          </cell>
          <cell r="C272" t="str">
            <v>01277</v>
          </cell>
          <cell r="D272" t="str">
            <v>Dresden</v>
          </cell>
        </row>
        <row r="273">
          <cell r="A273" t="str">
            <v>Tennisanlage Waldpark</v>
          </cell>
          <cell r="B273" t="str">
            <v xml:space="preserve">Vogesenweg 10 </v>
          </cell>
          <cell r="C273" t="str">
            <v>01309</v>
          </cell>
          <cell r="D273" t="str">
            <v>Dresden</v>
          </cell>
        </row>
        <row r="274">
          <cell r="A274" t="str">
            <v>Tennisgelände Andreas-Schubert-Straße</v>
          </cell>
          <cell r="B274" t="str">
            <v>Andreas-Schubert-Straße 51</v>
          </cell>
          <cell r="C274" t="str">
            <v>01069</v>
          </cell>
          <cell r="D274" t="str">
            <v>Dresden</v>
          </cell>
        </row>
        <row r="275">
          <cell r="A275" t="str">
            <v>Traditionelles Taekwon-DO Studio</v>
          </cell>
          <cell r="B275" t="str">
            <v>Reisewitzer Straße 29</v>
          </cell>
          <cell r="C275" t="str">
            <v>01159</v>
          </cell>
          <cell r="D275" t="str">
            <v>Dresden</v>
          </cell>
        </row>
        <row r="276">
          <cell r="A276" t="str">
            <v>XXL Dresden</v>
          </cell>
          <cell r="B276" t="str">
            <v xml:space="preserve">Breitscheidstraße 40 </v>
          </cell>
          <cell r="C276" t="str">
            <v>01237</v>
          </cell>
          <cell r="D276" t="str">
            <v>Dresden</v>
          </cell>
        </row>
      </sheetData>
    </sheetDataSet>
  </externalBook>
</externalLink>
</file>

<file path=xl/externalLinks/externalLink2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Abfrage Vereine"/>
      <sheetName val="Beispiel"/>
      <sheetName val="Sportstätten"/>
    </sheetNames>
    <sheetDataSet>
      <sheetData sheetId="0"/>
      <sheetData sheetId="1"/>
      <sheetData sheetId="2">
        <row r="198">
          <cell r="A198" t="str">
            <v>Sporthalle Walddorfschule</v>
          </cell>
          <cell r="B198" t="str">
            <v>Marienallee 5</v>
          </cell>
          <cell r="C198" t="str">
            <v>01099</v>
          </cell>
          <cell r="D198" t="str">
            <v>Dresden</v>
          </cell>
        </row>
        <row r="199">
          <cell r="A199" t="str">
            <v>Sporthalle Weberplatz</v>
          </cell>
          <cell r="B199" t="str">
            <v xml:space="preserve">Weberplatz 5 </v>
          </cell>
          <cell r="C199" t="str">
            <v>01217</v>
          </cell>
          <cell r="D199" t="str">
            <v>Dresden</v>
          </cell>
        </row>
        <row r="200">
          <cell r="A200" t="str">
            <v>Sportkomplex Jägerpark</v>
          </cell>
          <cell r="B200" t="str">
            <v xml:space="preserve">Jägerpark 12 </v>
          </cell>
          <cell r="C200" t="str">
            <v>01099</v>
          </cell>
          <cell r="D200" t="str">
            <v>Dresden</v>
          </cell>
        </row>
        <row r="201">
          <cell r="A201" t="str">
            <v>Sportpark Ostra</v>
          </cell>
          <cell r="B201" t="str">
            <v xml:space="preserve">Magdeburger Straße 10 </v>
          </cell>
          <cell r="C201" t="str">
            <v>01067</v>
          </cell>
          <cell r="D201" t="str">
            <v>Dresden</v>
          </cell>
        </row>
        <row r="202">
          <cell r="A202" t="str">
            <v>Sportplatz  129. Grundschule</v>
          </cell>
          <cell r="B202" t="str">
            <v xml:space="preserve">Otto-Dix-Ring 57 </v>
          </cell>
          <cell r="C202" t="str">
            <v>01219</v>
          </cell>
          <cell r="D202" t="str">
            <v>Dresden</v>
          </cell>
        </row>
        <row r="203">
          <cell r="A203" t="str">
            <v>Sportplatz "Am Dölzschgaben"</v>
          </cell>
          <cell r="B203" t="str">
            <v xml:space="preserve">Am Dölzschgraben 7 </v>
          </cell>
          <cell r="C203" t="str">
            <v>01187</v>
          </cell>
          <cell r="D203" t="str">
            <v>Dresden</v>
          </cell>
        </row>
        <row r="204">
          <cell r="A204" t="str">
            <v>Sportplatz "Am Leutewitzer Park"</v>
          </cell>
          <cell r="B204" t="str">
            <v>Steinbacher Straße 56 a</v>
          </cell>
          <cell r="C204" t="str">
            <v>01157</v>
          </cell>
          <cell r="D204" t="str">
            <v>Dresden</v>
          </cell>
        </row>
        <row r="205">
          <cell r="A205" t="str">
            <v>Sportplatz 101. Oberschule</v>
          </cell>
          <cell r="B205" t="str">
            <v xml:space="preserve">Pfotenhauerstraße 42 </v>
          </cell>
          <cell r="C205" t="str">
            <v>01307</v>
          </cell>
          <cell r="D205" t="str">
            <v>Dresden</v>
          </cell>
        </row>
        <row r="206">
          <cell r="A206" t="str">
            <v>Sportplatz 107. Oberschule</v>
          </cell>
          <cell r="B206" t="str">
            <v xml:space="preserve">Hepkestraße 28 </v>
          </cell>
          <cell r="C206" t="str">
            <v>01309</v>
          </cell>
          <cell r="D206" t="str">
            <v>Dresden</v>
          </cell>
        </row>
        <row r="207">
          <cell r="A207" t="str">
            <v>Sportplatz 113. Grundschule</v>
          </cell>
          <cell r="B207" t="str">
            <v xml:space="preserve">Georg-Nerlich-Straße 1 </v>
          </cell>
          <cell r="C207" t="str">
            <v>01307</v>
          </cell>
          <cell r="D207" t="str">
            <v>Dresden</v>
          </cell>
        </row>
        <row r="208">
          <cell r="A208" t="str">
            <v>Sportplatz 120. Grundschule</v>
          </cell>
          <cell r="B208" t="str">
            <v xml:space="preserve">Trattendorfer Straße 1 </v>
          </cell>
          <cell r="C208" t="str">
            <v>01239</v>
          </cell>
          <cell r="D208" t="str">
            <v>Dresden</v>
          </cell>
        </row>
        <row r="209">
          <cell r="A209" t="str">
            <v>Sportplatz 121. Oberschule</v>
          </cell>
          <cell r="B209" t="str">
            <v xml:space="preserve">Gamigstraße 28 </v>
          </cell>
          <cell r="C209" t="str">
            <v>01239</v>
          </cell>
          <cell r="D209" t="str">
            <v>Dresden</v>
          </cell>
        </row>
        <row r="210">
          <cell r="A210" t="str">
            <v>Sportplatz 135. Grundschule</v>
          </cell>
          <cell r="B210" t="str">
            <v xml:space="preserve">Amalie-Dietrich-Platz 10 </v>
          </cell>
          <cell r="C210" t="str">
            <v>01169</v>
          </cell>
          <cell r="D210" t="str">
            <v>Dresden</v>
          </cell>
        </row>
        <row r="211">
          <cell r="A211" t="str">
            <v>Sportplatz 15. Grundschule</v>
          </cell>
          <cell r="B211" t="str">
            <v xml:space="preserve">Seifhennersdorfer Straße 10 </v>
          </cell>
          <cell r="C211" t="str">
            <v>01099</v>
          </cell>
          <cell r="D211" t="str">
            <v>Dresden</v>
          </cell>
        </row>
        <row r="212">
          <cell r="A212" t="str">
            <v>Sportplatz 19. Grundschule</v>
          </cell>
          <cell r="B212" t="str">
            <v xml:space="preserve">Am Jägerpark 5 </v>
          </cell>
          <cell r="C212" t="str">
            <v>01099</v>
          </cell>
          <cell r="D212" t="str">
            <v>Dresden</v>
          </cell>
        </row>
        <row r="213">
          <cell r="A213" t="str">
            <v>Sportplatz 30. Grundschule</v>
          </cell>
          <cell r="B213" t="str">
            <v xml:space="preserve">Hechtstraße 55 </v>
          </cell>
          <cell r="C213" t="str">
            <v>01097</v>
          </cell>
          <cell r="D213" t="str">
            <v>Dresden</v>
          </cell>
        </row>
        <row r="214">
          <cell r="A214" t="str">
            <v>Sportplatz 46. Oberschule</v>
          </cell>
          <cell r="B214" t="str">
            <v xml:space="preserve">Leubnitzer Straße 14 </v>
          </cell>
          <cell r="C214" t="str">
            <v>01069</v>
          </cell>
          <cell r="D214" t="str">
            <v>Dresden</v>
          </cell>
        </row>
        <row r="215">
          <cell r="A215" t="str">
            <v>Sportplatz 62. Oberschule</v>
          </cell>
          <cell r="B215" t="str">
            <v xml:space="preserve">Fidelio-F.-Finke-Straße 15 </v>
          </cell>
          <cell r="C215" t="str">
            <v>01326</v>
          </cell>
          <cell r="D215" t="str">
            <v>Dresden</v>
          </cell>
        </row>
        <row r="216">
          <cell r="A216" t="str">
            <v>Sportplatz 63. Grundschule</v>
          </cell>
          <cell r="B216" t="str">
            <v xml:space="preserve">Wägnerstraße 24 </v>
          </cell>
          <cell r="C216" t="str">
            <v>01309</v>
          </cell>
          <cell r="D216" t="str">
            <v>Dresden</v>
          </cell>
        </row>
        <row r="217">
          <cell r="A217" t="str">
            <v>Sportplatz 66. Oberschule</v>
          </cell>
          <cell r="B217" t="str">
            <v xml:space="preserve">Dieselstraße 55 </v>
          </cell>
          <cell r="C217" t="str">
            <v>01257</v>
          </cell>
          <cell r="D217" t="str">
            <v>Dresden</v>
          </cell>
        </row>
        <row r="218">
          <cell r="A218" t="str">
            <v>Sportplatz 77. Grundschule</v>
          </cell>
          <cell r="B218" t="str">
            <v xml:space="preserve">Am Urnenfeld 27 </v>
          </cell>
          <cell r="C218" t="str">
            <v>01157</v>
          </cell>
          <cell r="D218" t="str">
            <v>Dresden</v>
          </cell>
        </row>
        <row r="219">
          <cell r="A219" t="str">
            <v>Sportplatz 81. Grundschule</v>
          </cell>
          <cell r="B219" t="str">
            <v xml:space="preserve">Robert-Weber-Straße 5 </v>
          </cell>
          <cell r="C219" t="str">
            <v>01187</v>
          </cell>
          <cell r="D219" t="str">
            <v>Dresden</v>
          </cell>
        </row>
        <row r="220">
          <cell r="A220" t="str">
            <v>Sportplatz 9. Oberschule</v>
          </cell>
          <cell r="B220" t="str">
            <v xml:space="preserve">Lommatzscher Straße 121 </v>
          </cell>
          <cell r="C220" t="str">
            <v>01139</v>
          </cell>
          <cell r="D220" t="str">
            <v>Dresden</v>
          </cell>
        </row>
        <row r="221">
          <cell r="A221" t="str">
            <v>Sportplatz Aachener Straße</v>
          </cell>
          <cell r="B221" t="str">
            <v>Aachener Straße 19 a</v>
          </cell>
          <cell r="C221" t="str">
            <v>01129</v>
          </cell>
          <cell r="D221" t="str">
            <v>Dresden</v>
          </cell>
        </row>
        <row r="222">
          <cell r="A222" t="str">
            <v>Sportplatz am Gemeindezentrum Gompitz</v>
          </cell>
          <cell r="B222" t="str">
            <v>Altnossener Straße 46 a</v>
          </cell>
          <cell r="C222" t="str">
            <v>01156</v>
          </cell>
          <cell r="D222" t="str">
            <v>Dresden</v>
          </cell>
        </row>
        <row r="223">
          <cell r="A223" t="str">
            <v>Sportplatz Bärensteiner Straße</v>
          </cell>
          <cell r="B223" t="str">
            <v xml:space="preserve">Bärensteiner Straße 33 </v>
          </cell>
          <cell r="C223" t="str">
            <v>01277</v>
          </cell>
          <cell r="D223" t="str">
            <v>Dresden</v>
          </cell>
        </row>
        <row r="224">
          <cell r="A224" t="str">
            <v>Sportplatz Bärnsdorfer Straße</v>
          </cell>
          <cell r="B224" t="str">
            <v xml:space="preserve">Bärnsdorfer Straße 2 </v>
          </cell>
          <cell r="C224" t="str">
            <v>01097</v>
          </cell>
          <cell r="D224" t="str">
            <v>Dresden</v>
          </cell>
        </row>
        <row r="225">
          <cell r="A225" t="str">
            <v>Sportplatz Bertolt-Brecht-Gymnasium</v>
          </cell>
          <cell r="B225" t="str">
            <v>Thomaestraße</v>
          </cell>
          <cell r="C225" t="str">
            <v>01307</v>
          </cell>
          <cell r="D225" t="str">
            <v>Dresden</v>
          </cell>
        </row>
        <row r="226">
          <cell r="A226" t="str">
            <v>Sportplatz BIP Kreativitätsschule</v>
          </cell>
          <cell r="B226" t="str">
            <v xml:space="preserve">Tiergartenstraße 18 </v>
          </cell>
          <cell r="C226" t="str">
            <v>01219</v>
          </cell>
          <cell r="D226" t="str">
            <v>Dresden</v>
          </cell>
        </row>
        <row r="227">
          <cell r="A227" t="str">
            <v>Sportplatz Boxberger Straße</v>
          </cell>
          <cell r="B227" t="str">
            <v xml:space="preserve">Boxberger Straße 1 </v>
          </cell>
          <cell r="C227" t="str">
            <v>01239</v>
          </cell>
          <cell r="D227" t="str">
            <v>Dresden</v>
          </cell>
        </row>
        <row r="228">
          <cell r="A228" t="str">
            <v>Sportplatz BSZ Gesundheit und Sozialwesen</v>
          </cell>
          <cell r="B228" t="str">
            <v xml:space="preserve">Döbelner Straße 8 </v>
          </cell>
          <cell r="C228" t="str">
            <v>01129</v>
          </cell>
          <cell r="D228" t="str">
            <v>Dresden</v>
          </cell>
        </row>
        <row r="229">
          <cell r="A229" t="str">
            <v xml:space="preserve">Sportplatz Christliche Schule Dresden </v>
          </cell>
          <cell r="B229" t="str">
            <v xml:space="preserve">Rathener Straße 78 </v>
          </cell>
          <cell r="C229" t="str">
            <v>01259</v>
          </cell>
          <cell r="D229" t="str">
            <v>Dresden</v>
          </cell>
        </row>
        <row r="230">
          <cell r="A230" t="str">
            <v>Sportplatz Cossebaude</v>
          </cell>
          <cell r="B230" t="str">
            <v xml:space="preserve">Gohliser Weg 16 </v>
          </cell>
          <cell r="C230" t="str">
            <v>01156</v>
          </cell>
          <cell r="D230" t="str">
            <v>Dresden</v>
          </cell>
        </row>
        <row r="231">
          <cell r="A231" t="str">
            <v>Sportplatz Dobritz</v>
          </cell>
          <cell r="B231" t="str">
            <v xml:space="preserve">Breitscheidstraße 86 </v>
          </cell>
          <cell r="C231" t="str">
            <v>01237</v>
          </cell>
          <cell r="D231" t="str">
            <v>Dresden</v>
          </cell>
        </row>
        <row r="232">
          <cell r="A232" t="str">
            <v>Sportplatz Dohnaer Straße</v>
          </cell>
          <cell r="B232" t="str">
            <v xml:space="preserve">Dohnaer Straße 154 </v>
          </cell>
          <cell r="C232" t="str">
            <v>01239</v>
          </cell>
          <cell r="D232" t="str">
            <v>Dresden</v>
          </cell>
        </row>
        <row r="233">
          <cell r="A233" t="str">
            <v>Sportplatz Eibenstocker Straße</v>
          </cell>
          <cell r="B233" t="str">
            <v xml:space="preserve">Eibenstocker Straße 1 </v>
          </cell>
          <cell r="C233" t="str">
            <v>01309</v>
          </cell>
          <cell r="D233" t="str">
            <v>Dresden</v>
          </cell>
        </row>
        <row r="234">
          <cell r="A234" t="str">
            <v>Sportplatz Eisenberger Straße</v>
          </cell>
          <cell r="B234" t="str">
            <v>Eisenberger Straße 1 a</v>
          </cell>
          <cell r="C234" t="str">
            <v>01127</v>
          </cell>
          <cell r="D234" t="str">
            <v>Dresden</v>
          </cell>
        </row>
        <row r="235">
          <cell r="A235" t="str">
            <v>Sportplatz Grundschule Langebrück</v>
          </cell>
          <cell r="B235" t="str">
            <v xml:space="preserve">Friedrich-Wolf-Straße 7 </v>
          </cell>
          <cell r="C235" t="str">
            <v>01465</v>
          </cell>
          <cell r="D235" t="str">
            <v>Dresden</v>
          </cell>
        </row>
        <row r="236">
          <cell r="A236" t="str">
            <v>Sportplatz Gymnasium Plauen</v>
          </cell>
          <cell r="B236" t="str">
            <v xml:space="preserve">Kantstraße 2 </v>
          </cell>
          <cell r="C236" t="str">
            <v>01187</v>
          </cell>
          <cell r="D236" t="str">
            <v>Dresden</v>
          </cell>
        </row>
        <row r="237">
          <cell r="A237" t="str">
            <v>Sportplatz Hebbelstraße</v>
          </cell>
          <cell r="B237" t="str">
            <v xml:space="preserve">Hebbelstraße 23 </v>
          </cell>
          <cell r="C237" t="str">
            <v>01157</v>
          </cell>
          <cell r="D237" t="str">
            <v>Dresden</v>
          </cell>
        </row>
        <row r="238">
          <cell r="A238" t="str">
            <v>Sportplatz Karl-Liebknecht-Straße</v>
          </cell>
          <cell r="B238" t="str">
            <v xml:space="preserve">Karl-Liebknecht-Straße 53 </v>
          </cell>
          <cell r="C238" t="str">
            <v>01109</v>
          </cell>
          <cell r="D238" t="str">
            <v>Dresden</v>
          </cell>
        </row>
        <row r="239">
          <cell r="A239" t="str">
            <v>Sportplatz Karlsruher Straße</v>
          </cell>
          <cell r="B239" t="str">
            <v>Karlsruher Str. 77</v>
          </cell>
          <cell r="C239" t="str">
            <v>01189</v>
          </cell>
          <cell r="D239" t="str">
            <v>Dresden</v>
          </cell>
        </row>
        <row r="240">
          <cell r="A240" t="str">
            <v>Sportplatz Käthe-Kollwitz-Ufer</v>
          </cell>
          <cell r="B240" t="str">
            <v>Käthe-Kollwitz-Ufer 19 b</v>
          </cell>
          <cell r="C240" t="str">
            <v>01307</v>
          </cell>
          <cell r="D240" t="str">
            <v>Dresden</v>
          </cell>
        </row>
        <row r="241">
          <cell r="A241" t="str">
            <v>Sportplatz Klotzscher Hauptstraße</v>
          </cell>
          <cell r="B241" t="str">
            <v>Klotzscher Hauptstraße 29 f</v>
          </cell>
          <cell r="C241" t="str">
            <v>01109</v>
          </cell>
          <cell r="D241" t="str">
            <v>Dresden</v>
          </cell>
        </row>
        <row r="242">
          <cell r="A242" t="str">
            <v>Sportplatz Liebstädter Straße</v>
          </cell>
          <cell r="B242" t="str">
            <v xml:space="preserve">Liebstädter Straße 15 </v>
          </cell>
          <cell r="C242" t="str">
            <v>01277</v>
          </cell>
          <cell r="D242" t="str">
            <v>Dresden</v>
          </cell>
        </row>
        <row r="243">
          <cell r="A243" t="str">
            <v>Sportplatz Lockwitzgrund</v>
          </cell>
          <cell r="B243" t="str">
            <v xml:space="preserve">Lockwitzgrund 20 </v>
          </cell>
          <cell r="C243" t="str">
            <v>01257</v>
          </cell>
          <cell r="D243" t="str">
            <v>Dresden</v>
          </cell>
        </row>
        <row r="244">
          <cell r="A244" t="str">
            <v>Sportplatz Loschwitz</v>
          </cell>
          <cell r="B244" t="str">
            <v xml:space="preserve">Friedrich-Wieck-Straße 32 </v>
          </cell>
          <cell r="C244" t="str">
            <v>01326</v>
          </cell>
          <cell r="D244" t="str">
            <v>Dresden</v>
          </cell>
        </row>
        <row r="245">
          <cell r="A245" t="str">
            <v>Sportplatz Ludwig-Kossuth-Straße</v>
          </cell>
          <cell r="B245" t="str">
            <v>Ludwig-Kossuth-Straße 34 a</v>
          </cell>
          <cell r="C245" t="str">
            <v>01109</v>
          </cell>
          <cell r="D245" t="str">
            <v>Dresden</v>
          </cell>
        </row>
        <row r="246">
          <cell r="A246" t="str">
            <v>Sportplatz Malterstraße</v>
          </cell>
          <cell r="B246" t="str">
            <v xml:space="preserve">Malterstraße 18 </v>
          </cell>
          <cell r="C246" t="str">
            <v>01159</v>
          </cell>
          <cell r="D246" t="str">
            <v>Dresden</v>
          </cell>
        </row>
        <row r="247">
          <cell r="A247" t="str">
            <v>Sportplatz Meschwitzstraße</v>
          </cell>
          <cell r="B247" t="str">
            <v xml:space="preserve">Meschwitzstraße 10 </v>
          </cell>
          <cell r="C247" t="str">
            <v>01099</v>
          </cell>
          <cell r="D247" t="str">
            <v>Dresden</v>
          </cell>
        </row>
        <row r="248">
          <cell r="A248" t="str">
            <v>Sportplatz Nachtflügelweg</v>
          </cell>
          <cell r="B248" t="str">
            <v xml:space="preserve">Nachtflügelweg 36 </v>
          </cell>
          <cell r="C248" t="str">
            <v>01324</v>
          </cell>
          <cell r="D248" t="str">
            <v>Dresden</v>
          </cell>
        </row>
        <row r="249">
          <cell r="A249" t="str">
            <v>Sportplatz Narzissenweg</v>
          </cell>
          <cell r="B249" t="str">
            <v xml:space="preserve">Narzissenweg 9 </v>
          </cell>
          <cell r="C249" t="str">
            <v>01259</v>
          </cell>
          <cell r="D249" t="str">
            <v>Dresden</v>
          </cell>
        </row>
        <row r="250">
          <cell r="A250" t="str">
            <v>Sportplatz Neuländer Straße</v>
          </cell>
          <cell r="B250" t="str">
            <v xml:space="preserve">Neuländer Straße 60 </v>
          </cell>
          <cell r="C250" t="str">
            <v>01129</v>
          </cell>
          <cell r="D250" t="str">
            <v>Dresden</v>
          </cell>
        </row>
        <row r="251">
          <cell r="A251" t="str">
            <v>Sportplatz Nickern Wittgensdorfer Straße</v>
          </cell>
          <cell r="B251" t="str">
            <v xml:space="preserve">Wittgensdorfer Straße 30 </v>
          </cell>
          <cell r="C251" t="str">
            <v>01257</v>
          </cell>
          <cell r="D251" t="str">
            <v>Dresden</v>
          </cell>
        </row>
        <row r="252">
          <cell r="A252" t="str">
            <v>Sportplatz Oberpoyritz</v>
          </cell>
          <cell r="B252" t="str">
            <v xml:space="preserve">An der Schmiede 10 </v>
          </cell>
          <cell r="C252" t="str">
            <v>01326</v>
          </cell>
          <cell r="D252" t="str">
            <v>Dresden</v>
          </cell>
        </row>
        <row r="253">
          <cell r="A253" t="str">
            <v>Sportplatz Oskar-Röder-Straße</v>
          </cell>
          <cell r="B253" t="str">
            <v>Oskar-Röder-Straße 4 a</v>
          </cell>
          <cell r="C253" t="str">
            <v>01237</v>
          </cell>
          <cell r="D253" t="str">
            <v>Dresden</v>
          </cell>
        </row>
        <row r="254">
          <cell r="A254" t="str">
            <v>Sportplatz Pestalozzi-Gymnasium</v>
          </cell>
          <cell r="B254" t="str">
            <v xml:space="preserve">Pestalozziplatz 22 </v>
          </cell>
          <cell r="C254" t="str">
            <v>01127</v>
          </cell>
          <cell r="D254" t="str">
            <v>Dresden</v>
          </cell>
        </row>
        <row r="255">
          <cell r="A255" t="str">
            <v>Sportplatz Pfotenhauerstraße</v>
          </cell>
          <cell r="B255" t="str">
            <v xml:space="preserve">Pfotenhauerstraße 79 </v>
          </cell>
          <cell r="C255" t="str">
            <v>01307</v>
          </cell>
          <cell r="D255" t="str">
            <v>Dresden</v>
          </cell>
        </row>
        <row r="256">
          <cell r="A256" t="str">
            <v>Sportplatz Pillnitzer Landstraße 94</v>
          </cell>
          <cell r="B256" t="str">
            <v xml:space="preserve">Pillnitzer Landstraße 94 </v>
          </cell>
          <cell r="C256" t="str">
            <v>01326</v>
          </cell>
          <cell r="D256" t="str">
            <v>Dresden</v>
          </cell>
        </row>
        <row r="257">
          <cell r="A257" t="str">
            <v>Sportplatz Pirnaer Landstraße 121 b</v>
          </cell>
          <cell r="B257" t="str">
            <v>Pirnaer Landstraße 121 b</v>
          </cell>
          <cell r="C257" t="str">
            <v>01257</v>
          </cell>
          <cell r="D257" t="str">
            <v>Dresden</v>
          </cell>
        </row>
        <row r="258">
          <cell r="A258" t="str">
            <v>Sportplatz Pirnaer Landstraße 267</v>
          </cell>
          <cell r="B258" t="str">
            <v xml:space="preserve">Pirnaer Landstraße 267 </v>
          </cell>
          <cell r="C258" t="str">
            <v>01259</v>
          </cell>
          <cell r="D258" t="str">
            <v>Dresden</v>
          </cell>
        </row>
        <row r="259">
          <cell r="A259" t="str">
            <v>Sportplatz Saalhausener Straße</v>
          </cell>
          <cell r="B259" t="str">
            <v xml:space="preserve">Williamstraße 12 </v>
          </cell>
          <cell r="C259" t="str">
            <v>01159</v>
          </cell>
          <cell r="D259" t="str">
            <v>Dresden</v>
          </cell>
        </row>
        <row r="260">
          <cell r="A260" t="str">
            <v>Sportplatz Salzburger Straße</v>
          </cell>
          <cell r="B260" t="str">
            <v xml:space="preserve">Salzburger Straße 141 </v>
          </cell>
          <cell r="C260" t="str">
            <v>01237</v>
          </cell>
          <cell r="D260" t="str">
            <v>Dresden</v>
          </cell>
        </row>
        <row r="261">
          <cell r="A261" t="str">
            <v>Sportplatz Schule für Erziehungshilfe "Erich Kästner"</v>
          </cell>
          <cell r="B261" t="str">
            <v xml:space="preserve">Zinzendorfstraße 4 </v>
          </cell>
          <cell r="C261" t="str">
            <v>01069</v>
          </cell>
          <cell r="D261" t="str">
            <v>Dresden</v>
          </cell>
        </row>
        <row r="262">
          <cell r="A262" t="str">
            <v>Sportplatz Steirische Straße</v>
          </cell>
          <cell r="B262" t="str">
            <v xml:space="preserve">Steirische Straße 1 </v>
          </cell>
          <cell r="C262" t="str">
            <v>01279</v>
          </cell>
          <cell r="D262" t="str">
            <v>Dresden</v>
          </cell>
        </row>
        <row r="263">
          <cell r="A263" t="str">
            <v>Sportplatz Stuttgarter Straße</v>
          </cell>
          <cell r="B263" t="str">
            <v xml:space="preserve">Stuttgarter Straße 41 </v>
          </cell>
          <cell r="C263" t="str">
            <v>01189</v>
          </cell>
          <cell r="D263" t="str">
            <v>Dresden</v>
          </cell>
        </row>
        <row r="264">
          <cell r="A264" t="str">
            <v>Sportplatz Tolkewitzer Straße</v>
          </cell>
          <cell r="B264" t="str">
            <v xml:space="preserve">Tolkewitzer Straße 61 </v>
          </cell>
          <cell r="C264" t="str">
            <v>01277</v>
          </cell>
          <cell r="D264" t="str">
            <v>Dresden</v>
          </cell>
        </row>
        <row r="265">
          <cell r="A265" t="str">
            <v>Sportplatz Weixdorf</v>
          </cell>
          <cell r="B265" t="str">
            <v xml:space="preserve">Zum Sportplatz 4 </v>
          </cell>
          <cell r="C265" t="str">
            <v>01108</v>
          </cell>
          <cell r="D265" t="str">
            <v>Dresden</v>
          </cell>
        </row>
        <row r="266">
          <cell r="A266" t="str">
            <v>Sportplatz Wurzener Straße</v>
          </cell>
          <cell r="B266" t="str">
            <v xml:space="preserve">Wurzener Straße 20 </v>
          </cell>
          <cell r="C266" t="str">
            <v>01127</v>
          </cell>
          <cell r="D266" t="str">
            <v>Dresden</v>
          </cell>
        </row>
        <row r="267">
          <cell r="A267" t="str">
            <v>Sportplatz Zum Windkanal</v>
          </cell>
          <cell r="B267" t="str">
            <v xml:space="preserve">Zum Windkanal 14 </v>
          </cell>
          <cell r="C267" t="str">
            <v>01109</v>
          </cell>
          <cell r="D267" t="str">
            <v>Dresden</v>
          </cell>
        </row>
        <row r="268">
          <cell r="A268" t="str">
            <v>Sportraum BSZ Gastgewerbe</v>
          </cell>
          <cell r="B268" t="str">
            <v xml:space="preserve">Ehrlichstraße 1 </v>
          </cell>
          <cell r="C268" t="str">
            <v>01067</v>
          </cell>
          <cell r="D268" t="str">
            <v>Dresden</v>
          </cell>
        </row>
        <row r="269">
          <cell r="A269" t="str">
            <v>Sportzentrum Blasewitz</v>
          </cell>
          <cell r="B269" t="str">
            <v xml:space="preserve">Oehmestraße 1 </v>
          </cell>
          <cell r="C269" t="str">
            <v>01277</v>
          </cell>
          <cell r="D269" t="str">
            <v>Dresden</v>
          </cell>
        </row>
        <row r="270">
          <cell r="A270" t="str">
            <v>SPORTZENTRUM Hochland e.V.</v>
          </cell>
          <cell r="B270" t="str">
            <v>Bautzner Landstraße 291</v>
          </cell>
          <cell r="C270" t="str">
            <v>01328</v>
          </cell>
          <cell r="D270" t="str">
            <v>Dresden</v>
          </cell>
        </row>
        <row r="271">
          <cell r="A271" t="str">
            <v>Sprunghalle Freiberger Platz</v>
          </cell>
          <cell r="B271" t="str">
            <v>Freiberger Platz 1 a</v>
          </cell>
          <cell r="C271" t="str">
            <v>01067</v>
          </cell>
          <cell r="D271" t="str">
            <v>Dresden</v>
          </cell>
        </row>
        <row r="272">
          <cell r="A272" t="str">
            <v>Stadion Bodenbacher Straße</v>
          </cell>
          <cell r="B272" t="str">
            <v xml:space="preserve">Bodenbacher Straße 152 </v>
          </cell>
          <cell r="C272" t="str">
            <v>01277</v>
          </cell>
          <cell r="D272" t="str">
            <v>Dresden</v>
          </cell>
        </row>
        <row r="273">
          <cell r="A273" t="str">
            <v>Tennisanlage Waldpark</v>
          </cell>
          <cell r="B273" t="str">
            <v xml:space="preserve">Vogesenweg 10 </v>
          </cell>
          <cell r="C273" t="str">
            <v>01309</v>
          </cell>
          <cell r="D273" t="str">
            <v>Dresden</v>
          </cell>
        </row>
        <row r="274">
          <cell r="A274" t="str">
            <v>Tennisgelände Andreas-Schubert-Straße</v>
          </cell>
          <cell r="B274" t="str">
            <v>Andreas-Schubert-Straße 51</v>
          </cell>
          <cell r="C274" t="str">
            <v>01069</v>
          </cell>
          <cell r="D274" t="str">
            <v>Dresden</v>
          </cell>
        </row>
        <row r="275">
          <cell r="A275" t="str">
            <v>Traditionelles Taekwon-DO Studio</v>
          </cell>
          <cell r="B275" t="str">
            <v>Reisewitzer Straße 29</v>
          </cell>
          <cell r="C275" t="str">
            <v>01159</v>
          </cell>
          <cell r="D275" t="str">
            <v>Dresden</v>
          </cell>
        </row>
        <row r="276">
          <cell r="A276" t="str">
            <v>XXL Dresden</v>
          </cell>
          <cell r="B276" t="str">
            <v xml:space="preserve">Breitscheidstraße 40 </v>
          </cell>
          <cell r="C276" t="str">
            <v>01237</v>
          </cell>
          <cell r="D276" t="str">
            <v>Dresden</v>
          </cell>
        </row>
      </sheetData>
    </sheetDataSet>
  </externalBook>
</externalLink>
</file>

<file path=xl/externalLinks/externalLink2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Abfrage Vereine"/>
      <sheetName val="Beispiel"/>
      <sheetName val="Sportstätten"/>
    </sheetNames>
    <sheetDataSet>
      <sheetData sheetId="0"/>
      <sheetData sheetId="1"/>
      <sheetData sheetId="2">
        <row r="212">
          <cell r="A212" t="str">
            <v>Sportplatz 113. Grundschule</v>
          </cell>
          <cell r="B212" t="str">
            <v xml:space="preserve">Georg-Nerlich-Straße 1 </v>
          </cell>
          <cell r="C212" t="str">
            <v>01307</v>
          </cell>
          <cell r="D212" t="str">
            <v>Dresden</v>
          </cell>
        </row>
        <row r="213">
          <cell r="A213" t="str">
            <v>Sportplatz 120. Grundschule</v>
          </cell>
          <cell r="B213" t="str">
            <v xml:space="preserve">Trattendorfer Straße 1 </v>
          </cell>
          <cell r="C213" t="str">
            <v>01239</v>
          </cell>
          <cell r="D213" t="str">
            <v>Dresden</v>
          </cell>
        </row>
        <row r="214">
          <cell r="A214" t="str">
            <v>Sportplatz 121. Oberschule</v>
          </cell>
          <cell r="B214" t="str">
            <v xml:space="preserve">Gamigstraße 28 </v>
          </cell>
          <cell r="C214" t="str">
            <v>01239</v>
          </cell>
          <cell r="D214" t="str">
            <v>Dresden</v>
          </cell>
        </row>
        <row r="215">
          <cell r="A215" t="str">
            <v>Sportplatz 135. Grundschule</v>
          </cell>
          <cell r="B215" t="str">
            <v xml:space="preserve">Amalie-Dietrich-Platz 10 </v>
          </cell>
          <cell r="C215" t="str">
            <v>01169</v>
          </cell>
          <cell r="D215" t="str">
            <v>Dresden</v>
          </cell>
        </row>
        <row r="216">
          <cell r="A216" t="str">
            <v>Sportplatz 15. Grundschule</v>
          </cell>
          <cell r="B216" t="str">
            <v xml:space="preserve">Seifhennersdorfer Straße 10 </v>
          </cell>
          <cell r="C216" t="str">
            <v>01099</v>
          </cell>
          <cell r="D216" t="str">
            <v>Dresden</v>
          </cell>
        </row>
        <row r="217">
          <cell r="A217" t="str">
            <v>Sportplatz 19. Grundschule</v>
          </cell>
          <cell r="B217" t="str">
            <v xml:space="preserve">Am Jägerpark 5 </v>
          </cell>
          <cell r="C217" t="str">
            <v>01099</v>
          </cell>
          <cell r="D217" t="str">
            <v>Dresden</v>
          </cell>
        </row>
        <row r="218">
          <cell r="A218" t="str">
            <v>Sportplatz 30. Grundschule</v>
          </cell>
          <cell r="B218" t="str">
            <v xml:space="preserve">Hechtstraße 55 </v>
          </cell>
          <cell r="C218" t="str">
            <v>01097</v>
          </cell>
          <cell r="D218" t="str">
            <v>Dresden</v>
          </cell>
        </row>
        <row r="219">
          <cell r="A219" t="str">
            <v>Sportplatz 46. Oberschule</v>
          </cell>
          <cell r="B219" t="str">
            <v xml:space="preserve">Leubnitzer Straße 14 </v>
          </cell>
          <cell r="C219" t="str">
            <v>01069</v>
          </cell>
          <cell r="D219" t="str">
            <v>Dresden</v>
          </cell>
        </row>
        <row r="220">
          <cell r="A220" t="str">
            <v>Sportplatz 62. Oberschule</v>
          </cell>
          <cell r="B220" t="str">
            <v xml:space="preserve">Fidelio-F.-Finke-Straße 15 </v>
          </cell>
          <cell r="C220" t="str">
            <v>01326</v>
          </cell>
          <cell r="D220" t="str">
            <v>Dresden</v>
          </cell>
        </row>
        <row r="221">
          <cell r="A221" t="str">
            <v>Sportplatz 63. Grundschule</v>
          </cell>
          <cell r="B221" t="str">
            <v xml:space="preserve">Wägnerstraße 24 </v>
          </cell>
          <cell r="C221" t="str">
            <v>01309</v>
          </cell>
          <cell r="D221" t="str">
            <v>Dresden</v>
          </cell>
        </row>
        <row r="222">
          <cell r="A222" t="str">
            <v>Sportplatz 66. Oberschule</v>
          </cell>
          <cell r="B222" t="str">
            <v xml:space="preserve">Dieselstraße 55 </v>
          </cell>
          <cell r="C222" t="str">
            <v>01257</v>
          </cell>
          <cell r="D222" t="str">
            <v>Dresden</v>
          </cell>
        </row>
        <row r="223">
          <cell r="A223" t="str">
            <v>Sportplatz 77. Grundschule</v>
          </cell>
          <cell r="B223" t="str">
            <v xml:space="preserve">Am Urnenfeld 27 </v>
          </cell>
          <cell r="C223" t="str">
            <v>01157</v>
          </cell>
          <cell r="D223" t="str">
            <v>Dresden</v>
          </cell>
        </row>
        <row r="224">
          <cell r="A224" t="str">
            <v>Sportplatz 81. Grundschule</v>
          </cell>
          <cell r="B224" t="str">
            <v xml:space="preserve">Robert-Weber-Straße 5 </v>
          </cell>
          <cell r="C224" t="str">
            <v>01187</v>
          </cell>
          <cell r="D224" t="str">
            <v>Dresden</v>
          </cell>
        </row>
        <row r="225">
          <cell r="A225" t="str">
            <v>Sportplatz 9. Oberschule</v>
          </cell>
          <cell r="B225" t="str">
            <v xml:space="preserve">Lommatzscher Straße 121 </v>
          </cell>
          <cell r="C225" t="str">
            <v>01139</v>
          </cell>
          <cell r="D225" t="str">
            <v>Dresden</v>
          </cell>
        </row>
        <row r="226">
          <cell r="A226" t="str">
            <v>Sportplatz Aachener Straße</v>
          </cell>
          <cell r="B226" t="str">
            <v>Aachener Straße 19 a</v>
          </cell>
          <cell r="C226" t="str">
            <v>01129</v>
          </cell>
          <cell r="D226" t="str">
            <v>Dresden</v>
          </cell>
        </row>
        <row r="227">
          <cell r="A227" t="str">
            <v>Sportplatz am Gemeindezentrum Gompitz</v>
          </cell>
          <cell r="B227" t="str">
            <v>Altnossener Straße 46 a</v>
          </cell>
          <cell r="C227" t="str">
            <v>01156</v>
          </cell>
          <cell r="D227" t="str">
            <v>Dresden</v>
          </cell>
        </row>
        <row r="228">
          <cell r="A228" t="str">
            <v>Sportplatz Bärensteiner Straße</v>
          </cell>
          <cell r="B228" t="str">
            <v xml:space="preserve">Bärensteiner Straße 33 </v>
          </cell>
          <cell r="C228" t="str">
            <v>01277</v>
          </cell>
          <cell r="D228" t="str">
            <v>Dresden</v>
          </cell>
        </row>
        <row r="229">
          <cell r="A229" t="str">
            <v>Sportplatz Bärnsdorfer Straße</v>
          </cell>
          <cell r="B229" t="str">
            <v xml:space="preserve">Bärnsdorfer Straße 2 </v>
          </cell>
          <cell r="C229" t="str">
            <v>01097</v>
          </cell>
          <cell r="D229" t="str">
            <v>Dresden</v>
          </cell>
        </row>
        <row r="230">
          <cell r="A230" t="str">
            <v>Sportplatz Bertolt-Brecht-Gymnasium</v>
          </cell>
          <cell r="B230" t="str">
            <v>Thomaestraße</v>
          </cell>
          <cell r="C230" t="str">
            <v>01307</v>
          </cell>
          <cell r="D230" t="str">
            <v>Dresden</v>
          </cell>
        </row>
        <row r="231">
          <cell r="A231" t="str">
            <v>Sportplatz BIP Kreativitätsschule</v>
          </cell>
          <cell r="B231" t="str">
            <v xml:space="preserve">Tiergartenstraße 18 </v>
          </cell>
          <cell r="C231" t="str">
            <v>01219</v>
          </cell>
          <cell r="D231" t="str">
            <v>Dresden</v>
          </cell>
        </row>
        <row r="232">
          <cell r="A232" t="str">
            <v>Sportplatz Boxberger Straße</v>
          </cell>
          <cell r="B232" t="str">
            <v xml:space="preserve">Boxberger Straße 1 </v>
          </cell>
          <cell r="C232" t="str">
            <v>01239</v>
          </cell>
          <cell r="D232" t="str">
            <v>Dresden</v>
          </cell>
        </row>
        <row r="233">
          <cell r="A233" t="str">
            <v>Sportplatz BSZ Gesundheit und Sozialwesen</v>
          </cell>
          <cell r="B233" t="str">
            <v xml:space="preserve">Döbelner Straße 8 </v>
          </cell>
          <cell r="C233" t="str">
            <v>01129</v>
          </cell>
          <cell r="D233" t="str">
            <v>Dresden</v>
          </cell>
        </row>
        <row r="234">
          <cell r="A234" t="str">
            <v xml:space="preserve">Sportplatz Christliche Schule Dresden </v>
          </cell>
          <cell r="B234" t="str">
            <v xml:space="preserve">Rathener Straße 78 </v>
          </cell>
          <cell r="C234" t="str">
            <v>01259</v>
          </cell>
          <cell r="D234" t="str">
            <v>Dresden</v>
          </cell>
        </row>
        <row r="235">
          <cell r="A235" t="str">
            <v>Sportplatz Cossebaude</v>
          </cell>
          <cell r="B235" t="str">
            <v xml:space="preserve">Gohliser Weg 16 </v>
          </cell>
          <cell r="C235" t="str">
            <v>01156</v>
          </cell>
          <cell r="D235" t="str">
            <v>Dresden</v>
          </cell>
        </row>
        <row r="236">
          <cell r="A236" t="str">
            <v>Sportplatz Dobritz</v>
          </cell>
          <cell r="B236" t="str">
            <v xml:space="preserve">Breitscheidstraße 86 </v>
          </cell>
          <cell r="C236" t="str">
            <v>01237</v>
          </cell>
          <cell r="D236" t="str">
            <v>Dresden</v>
          </cell>
        </row>
        <row r="237">
          <cell r="A237" t="str">
            <v>Sportplatz Dohnaer Straße</v>
          </cell>
          <cell r="B237" t="str">
            <v xml:space="preserve">Dohnaer Straße 154 </v>
          </cell>
          <cell r="C237" t="str">
            <v>01239</v>
          </cell>
          <cell r="D237" t="str">
            <v>Dresden</v>
          </cell>
        </row>
        <row r="238">
          <cell r="A238" t="str">
            <v>Sportplatz Eibenstocker Straße</v>
          </cell>
          <cell r="B238" t="str">
            <v xml:space="preserve">Eibenstocker Straße 1 </v>
          </cell>
          <cell r="C238" t="str">
            <v>01309</v>
          </cell>
          <cell r="D238" t="str">
            <v>Dresden</v>
          </cell>
        </row>
        <row r="239">
          <cell r="A239" t="str">
            <v>Sportplatz Eisenberger Straße</v>
          </cell>
          <cell r="B239" t="str">
            <v>Eisenberger Straße 1 a</v>
          </cell>
          <cell r="C239" t="str">
            <v>01127</v>
          </cell>
          <cell r="D239" t="str">
            <v>Dresden</v>
          </cell>
        </row>
        <row r="240">
          <cell r="A240" t="str">
            <v>Sportplatz Grundschule Langebrück</v>
          </cell>
          <cell r="B240" t="str">
            <v xml:space="preserve">Friedrich-Wolf-Straße 7 </v>
          </cell>
          <cell r="C240" t="str">
            <v>01465</v>
          </cell>
          <cell r="D240" t="str">
            <v>Dresden</v>
          </cell>
        </row>
        <row r="241">
          <cell r="A241" t="str">
            <v>Sportplatz Gymnasium Plauen</v>
          </cell>
          <cell r="B241" t="str">
            <v xml:space="preserve">Kantstraße 2 </v>
          </cell>
          <cell r="C241" t="str">
            <v>01187</v>
          </cell>
          <cell r="D241" t="str">
            <v>Dresden</v>
          </cell>
        </row>
        <row r="242">
          <cell r="A242" t="str">
            <v>Sportplatz Hebbelstraße</v>
          </cell>
          <cell r="B242" t="str">
            <v xml:space="preserve">Hebbelstraße 23 </v>
          </cell>
          <cell r="C242" t="str">
            <v>01157</v>
          </cell>
          <cell r="D242" t="str">
            <v>Dresden</v>
          </cell>
        </row>
        <row r="243">
          <cell r="A243" t="str">
            <v>Sportplatz Karl-Liebknecht-Straße</v>
          </cell>
          <cell r="B243" t="str">
            <v xml:space="preserve">Karl-Liebknecht-Straße 53 </v>
          </cell>
          <cell r="C243" t="str">
            <v>01109</v>
          </cell>
          <cell r="D243" t="str">
            <v>Dresden</v>
          </cell>
        </row>
        <row r="244">
          <cell r="A244" t="str">
            <v>Sportplatz Karlsruher Straße</v>
          </cell>
          <cell r="B244" t="str">
            <v>Karlsruher Str. 77</v>
          </cell>
          <cell r="C244" t="str">
            <v>01189</v>
          </cell>
          <cell r="D244" t="str">
            <v>Dresden</v>
          </cell>
        </row>
        <row r="245">
          <cell r="A245" t="str">
            <v>Sportplatz Käthe-Kollwitz-Ufer</v>
          </cell>
          <cell r="B245" t="str">
            <v>Käthe-Kollwitz-Ufer 19 b</v>
          </cell>
          <cell r="C245" t="str">
            <v>01307</v>
          </cell>
          <cell r="D245" t="str">
            <v>Dresden</v>
          </cell>
        </row>
        <row r="246">
          <cell r="A246" t="str">
            <v>Sportplatz Klotzscher Hauptstraße</v>
          </cell>
          <cell r="B246" t="str">
            <v>Klotzscher Hauptstraße 29 f</v>
          </cell>
          <cell r="C246" t="str">
            <v>01109</v>
          </cell>
          <cell r="D246" t="str">
            <v>Dresden</v>
          </cell>
        </row>
        <row r="247">
          <cell r="A247" t="str">
            <v>Sportplatz Liebstädter Straße</v>
          </cell>
          <cell r="B247" t="str">
            <v xml:space="preserve">Liebstädter Straße 15 </v>
          </cell>
          <cell r="C247" t="str">
            <v>01277</v>
          </cell>
          <cell r="D247" t="str">
            <v>Dresden</v>
          </cell>
        </row>
        <row r="248">
          <cell r="A248" t="str">
            <v>Sportplatz Lockwitzgrund</v>
          </cell>
          <cell r="B248" t="str">
            <v xml:space="preserve">Lockwitzgrund 20 </v>
          </cell>
          <cell r="C248" t="str">
            <v>01257</v>
          </cell>
          <cell r="D248" t="str">
            <v>Dresden</v>
          </cell>
        </row>
        <row r="249">
          <cell r="A249" t="str">
            <v>Sportplatz Loschwitz</v>
          </cell>
          <cell r="B249" t="str">
            <v xml:space="preserve">Friedrich-Wieck-Straße 32 </v>
          </cell>
          <cell r="C249" t="str">
            <v>01326</v>
          </cell>
          <cell r="D249" t="str">
            <v>Dresden</v>
          </cell>
        </row>
        <row r="250">
          <cell r="A250" t="str">
            <v>Sportplatz Ludwig-Kossuth-Straße</v>
          </cell>
          <cell r="B250" t="str">
            <v>Ludwig-Kossuth-Straße 34 a</v>
          </cell>
          <cell r="C250" t="str">
            <v>01109</v>
          </cell>
          <cell r="D250" t="str">
            <v>Dresden</v>
          </cell>
        </row>
        <row r="251">
          <cell r="A251" t="str">
            <v>Sportplatz Malterstraße</v>
          </cell>
          <cell r="B251" t="str">
            <v xml:space="preserve">Malterstraße 18 </v>
          </cell>
          <cell r="C251" t="str">
            <v>01159</v>
          </cell>
          <cell r="D251" t="str">
            <v>Dresden</v>
          </cell>
        </row>
        <row r="252">
          <cell r="A252" t="str">
            <v>Sportplatz Meschwitzstraße</v>
          </cell>
          <cell r="B252" t="str">
            <v xml:space="preserve">Meschwitzstraße 10 </v>
          </cell>
          <cell r="C252" t="str">
            <v>01099</v>
          </cell>
          <cell r="D252" t="str">
            <v>Dresden</v>
          </cell>
        </row>
        <row r="253">
          <cell r="A253" t="str">
            <v>Sportplatz Nachtflügelweg</v>
          </cell>
          <cell r="B253" t="str">
            <v xml:space="preserve">Nachtflügelweg 36 </v>
          </cell>
          <cell r="C253" t="str">
            <v>01324</v>
          </cell>
          <cell r="D253" t="str">
            <v>Dresden</v>
          </cell>
        </row>
        <row r="254">
          <cell r="A254" t="str">
            <v>Sportplatz Narzissenweg</v>
          </cell>
          <cell r="B254" t="str">
            <v xml:space="preserve">Narzissenweg 9 </v>
          </cell>
          <cell r="C254" t="str">
            <v>01259</v>
          </cell>
          <cell r="D254" t="str">
            <v>Dresden</v>
          </cell>
        </row>
        <row r="255">
          <cell r="A255" t="str">
            <v>Sportplatz Neuländer Straße</v>
          </cell>
          <cell r="B255" t="str">
            <v xml:space="preserve">Neuländer Straße 60 </v>
          </cell>
          <cell r="C255" t="str">
            <v>01129</v>
          </cell>
          <cell r="D255" t="str">
            <v>Dresden</v>
          </cell>
        </row>
        <row r="256">
          <cell r="A256" t="str">
            <v>Sportplatz Nickern Wittgensdorfer Straße</v>
          </cell>
          <cell r="B256" t="str">
            <v xml:space="preserve">Wittgensdorfer Straße 30 </v>
          </cell>
          <cell r="C256" t="str">
            <v>01257</v>
          </cell>
          <cell r="D256" t="str">
            <v>Dresden</v>
          </cell>
        </row>
        <row r="257">
          <cell r="A257" t="str">
            <v>Sportplatz Oberpoyritz</v>
          </cell>
          <cell r="B257" t="str">
            <v xml:space="preserve">An der Schmiede 10 </v>
          </cell>
          <cell r="C257" t="str">
            <v>01326</v>
          </cell>
          <cell r="D257" t="str">
            <v>Dresden</v>
          </cell>
        </row>
        <row r="258">
          <cell r="A258" t="str">
            <v>Sportplatz Oskar-Röder-Straße</v>
          </cell>
          <cell r="B258" t="str">
            <v>Oskar-Röder-Straße 4 a</v>
          </cell>
          <cell r="C258" t="str">
            <v>01237</v>
          </cell>
          <cell r="D258" t="str">
            <v>Dresden</v>
          </cell>
        </row>
        <row r="259">
          <cell r="A259" t="str">
            <v>Sportplatz Pestalozzi-Gymnasium</v>
          </cell>
          <cell r="B259" t="str">
            <v xml:space="preserve">Pestalozziplatz 22 </v>
          </cell>
          <cell r="C259" t="str">
            <v>01127</v>
          </cell>
          <cell r="D259" t="str">
            <v>Dresden</v>
          </cell>
        </row>
        <row r="260">
          <cell r="A260" t="str">
            <v>Sportplatz Pfotenhauerstraße</v>
          </cell>
          <cell r="B260" t="str">
            <v xml:space="preserve">Pfotenhauerstraße 79 </v>
          </cell>
          <cell r="C260" t="str">
            <v>01307</v>
          </cell>
          <cell r="D260" t="str">
            <v>Dresden</v>
          </cell>
        </row>
        <row r="261">
          <cell r="A261" t="str">
            <v>Sportplatz Pillnitzer Landstraße 94</v>
          </cell>
          <cell r="B261" t="str">
            <v xml:space="preserve">Pillnitzer Landstraße 94 </v>
          </cell>
          <cell r="C261" t="str">
            <v>01326</v>
          </cell>
          <cell r="D261" t="str">
            <v>Dresden</v>
          </cell>
        </row>
        <row r="262">
          <cell r="A262" t="str">
            <v>Sportplatz Pirnaer Landstraße 121 b</v>
          </cell>
          <cell r="B262" t="str">
            <v>Pirnaer Landstraße 121 b</v>
          </cell>
          <cell r="C262" t="str">
            <v>01257</v>
          </cell>
          <cell r="D262" t="str">
            <v>Dresden</v>
          </cell>
        </row>
        <row r="263">
          <cell r="A263" t="str">
            <v>Sportplatz Pirnaer Landstraße 267</v>
          </cell>
          <cell r="B263" t="str">
            <v xml:space="preserve">Pirnaer Landstraße 267 </v>
          </cell>
          <cell r="C263" t="str">
            <v>01259</v>
          </cell>
          <cell r="D263" t="str">
            <v>Dresden</v>
          </cell>
        </row>
        <row r="264">
          <cell r="A264" t="str">
            <v>Sportplatz Saalhausener Straße</v>
          </cell>
          <cell r="B264" t="str">
            <v xml:space="preserve">Williamstraße 12 </v>
          </cell>
          <cell r="C264" t="str">
            <v>01159</v>
          </cell>
          <cell r="D264" t="str">
            <v>Dresden</v>
          </cell>
        </row>
        <row r="265">
          <cell r="A265" t="str">
            <v>Sportplatz Salzburger Straße</v>
          </cell>
          <cell r="B265" t="str">
            <v xml:space="preserve">Salzburger Straße 141 </v>
          </cell>
          <cell r="C265" t="str">
            <v>01237</v>
          </cell>
          <cell r="D265" t="str">
            <v>Dresden</v>
          </cell>
        </row>
        <row r="266">
          <cell r="A266" t="str">
            <v>Sportplatz Schule für Erziehungshilfe "Erich Kästner"</v>
          </cell>
          <cell r="B266" t="str">
            <v xml:space="preserve">Zinzendorfstraße 4 </v>
          </cell>
          <cell r="C266" t="str">
            <v>01069</v>
          </cell>
          <cell r="D266" t="str">
            <v>Dresden</v>
          </cell>
        </row>
        <row r="267">
          <cell r="A267" t="str">
            <v>Sportplatz Steirische Straße</v>
          </cell>
          <cell r="B267" t="str">
            <v xml:space="preserve">Steirische Straße 1 </v>
          </cell>
          <cell r="C267" t="str">
            <v>01279</v>
          </cell>
          <cell r="D267" t="str">
            <v>Dresden</v>
          </cell>
        </row>
        <row r="268">
          <cell r="A268" t="str">
            <v>Sportplatz Stuttgarter Straße</v>
          </cell>
          <cell r="B268" t="str">
            <v xml:space="preserve">Stuttgarter Straße 41 </v>
          </cell>
          <cell r="C268" t="str">
            <v>01189</v>
          </cell>
          <cell r="D268" t="str">
            <v>Dresden</v>
          </cell>
        </row>
        <row r="269">
          <cell r="A269" t="str">
            <v>Sportplatz Tolkewitzer Straße</v>
          </cell>
          <cell r="B269" t="str">
            <v xml:space="preserve">Tolkewitzer Straße 61 </v>
          </cell>
          <cell r="C269" t="str">
            <v>01277</v>
          </cell>
          <cell r="D269" t="str">
            <v>Dresden</v>
          </cell>
        </row>
        <row r="270">
          <cell r="A270" t="str">
            <v>Sportplatz Weixdorf</v>
          </cell>
          <cell r="B270" t="str">
            <v xml:space="preserve">Zum Sportplatz 4 </v>
          </cell>
          <cell r="C270" t="str">
            <v>01108</v>
          </cell>
          <cell r="D270" t="str">
            <v>Dresden</v>
          </cell>
        </row>
        <row r="271">
          <cell r="A271" t="str">
            <v>Sportplatz Wurzener Straße</v>
          </cell>
          <cell r="B271" t="str">
            <v xml:space="preserve">Wurzener Straße 20 </v>
          </cell>
          <cell r="C271" t="str">
            <v>01127</v>
          </cell>
          <cell r="D271" t="str">
            <v>Dresden</v>
          </cell>
        </row>
        <row r="272">
          <cell r="A272" t="str">
            <v>Sportplatz Zum Windkanal</v>
          </cell>
          <cell r="B272" t="str">
            <v xml:space="preserve">Zum Windkanal 14 </v>
          </cell>
          <cell r="C272" t="str">
            <v>01109</v>
          </cell>
          <cell r="D272" t="str">
            <v>Dresden</v>
          </cell>
        </row>
        <row r="273">
          <cell r="A273" t="str">
            <v>Sportraum BSZ Gastgewerbe</v>
          </cell>
          <cell r="B273" t="str">
            <v xml:space="preserve">Ehrlichstraße 1 </v>
          </cell>
          <cell r="C273" t="str">
            <v>01067</v>
          </cell>
          <cell r="D273" t="str">
            <v>Dresden</v>
          </cell>
        </row>
        <row r="274">
          <cell r="A274" t="str">
            <v>Sportstätte Bergweg 8</v>
          </cell>
          <cell r="B274" t="str">
            <v>Bergweg 8</v>
          </cell>
          <cell r="C274" t="str">
            <v>01326</v>
          </cell>
          <cell r="D274" t="str">
            <v>Dresden</v>
          </cell>
        </row>
        <row r="275">
          <cell r="A275" t="str">
            <v>Sportstätte Emerich-Ambros-Ufer</v>
          </cell>
          <cell r="B275" t="str">
            <v xml:space="preserve">Emerich-Ambros-Ufer 74 </v>
          </cell>
          <cell r="C275" t="str">
            <v>01159</v>
          </cell>
          <cell r="D275" t="str">
            <v>Dresden</v>
          </cell>
        </row>
        <row r="276">
          <cell r="A276" t="str">
            <v>Sportzentrum Blasewitz</v>
          </cell>
          <cell r="B276" t="str">
            <v xml:space="preserve">Oehmestraße 1 </v>
          </cell>
          <cell r="C276" t="str">
            <v>01277</v>
          </cell>
          <cell r="D276" t="str">
            <v>Dresden</v>
          </cell>
        </row>
        <row r="277">
          <cell r="A277" t="str">
            <v>SPORTZENTRUM Hochland e.V.</v>
          </cell>
          <cell r="B277" t="str">
            <v>Bautzner Landstraße 291</v>
          </cell>
          <cell r="C277" t="str">
            <v>01328</v>
          </cell>
          <cell r="D277" t="str">
            <v>Dresden</v>
          </cell>
        </row>
        <row r="278">
          <cell r="A278" t="str">
            <v>Sprunghalle Freiberger Platz</v>
          </cell>
          <cell r="B278" t="str">
            <v>Freiberger Platz 1 a</v>
          </cell>
          <cell r="C278" t="str">
            <v>01067</v>
          </cell>
          <cell r="D278" t="str">
            <v>Dresden</v>
          </cell>
        </row>
        <row r="279">
          <cell r="A279" t="str">
            <v>Stadion Bodenbacher Straße</v>
          </cell>
          <cell r="B279" t="str">
            <v xml:space="preserve">Bodenbacher Straße 152 </v>
          </cell>
          <cell r="C279" t="str">
            <v>01277</v>
          </cell>
          <cell r="D279" t="str">
            <v>Dresden</v>
          </cell>
        </row>
        <row r="280">
          <cell r="A280" t="str">
            <v>Tennisanlage Dresden-Reck</v>
          </cell>
          <cell r="B280" t="str">
            <v>Hagedornplatz 99</v>
          </cell>
          <cell r="C280" t="str">
            <v>01219</v>
          </cell>
          <cell r="D280" t="str">
            <v>Dresden</v>
          </cell>
        </row>
        <row r="281">
          <cell r="A281" t="str">
            <v>Tennisanlage Waldpark</v>
          </cell>
          <cell r="B281" t="str">
            <v xml:space="preserve">Vogesenweg 10 </v>
          </cell>
          <cell r="C281" t="str">
            <v>01309</v>
          </cell>
          <cell r="D281" t="str">
            <v>Dresden</v>
          </cell>
        </row>
        <row r="282">
          <cell r="A282" t="str">
            <v>Tennisgelände Andreas-Schubert-Straße</v>
          </cell>
          <cell r="B282" t="str">
            <v>Andreas-Schubert-Straße 51</v>
          </cell>
          <cell r="C282" t="str">
            <v>01069</v>
          </cell>
          <cell r="D282" t="str">
            <v>Dresden</v>
          </cell>
        </row>
        <row r="283">
          <cell r="A283" t="str">
            <v>Traditionelles Taekwon-DO Studio</v>
          </cell>
          <cell r="B283" t="str">
            <v>Reisewitzer Straße 29</v>
          </cell>
          <cell r="C283" t="str">
            <v>01159</v>
          </cell>
          <cell r="D283" t="str">
            <v>Dresden</v>
          </cell>
        </row>
        <row r="284">
          <cell r="A284" t="str">
            <v>XXL Dresden</v>
          </cell>
          <cell r="B284" t="str">
            <v xml:space="preserve">Breitscheidstraße 40 </v>
          </cell>
          <cell r="C284" t="str">
            <v>01237</v>
          </cell>
          <cell r="D284" t="str">
            <v>Dresden</v>
          </cell>
        </row>
        <row r="285">
          <cell r="A285"/>
          <cell r="B285"/>
          <cell r="D285"/>
        </row>
        <row r="286">
          <cell r="A286"/>
          <cell r="B286"/>
          <cell r="D286"/>
        </row>
        <row r="287">
          <cell r="A287"/>
          <cell r="B287"/>
          <cell r="D287"/>
        </row>
        <row r="288">
          <cell r="A288"/>
          <cell r="B288"/>
          <cell r="D288"/>
        </row>
        <row r="289">
          <cell r="A289"/>
          <cell r="B289"/>
          <cell r="D289"/>
        </row>
        <row r="290">
          <cell r="A290"/>
          <cell r="B290"/>
          <cell r="D290"/>
        </row>
        <row r="291">
          <cell r="A291"/>
          <cell r="B291"/>
          <cell r="D291"/>
        </row>
        <row r="292">
          <cell r="A292"/>
          <cell r="B292"/>
          <cell r="D292"/>
        </row>
        <row r="293">
          <cell r="A293"/>
          <cell r="B293"/>
          <cell r="D293"/>
        </row>
        <row r="294">
          <cell r="A294"/>
          <cell r="B294"/>
          <cell r="D294"/>
        </row>
        <row r="295">
          <cell r="A295"/>
          <cell r="B295"/>
          <cell r="D295"/>
        </row>
        <row r="296">
          <cell r="A296"/>
          <cell r="B296"/>
          <cell r="D296"/>
        </row>
        <row r="297">
          <cell r="A297"/>
          <cell r="B297"/>
          <cell r="D297"/>
        </row>
        <row r="298">
          <cell r="A298"/>
          <cell r="B298"/>
          <cell r="D298"/>
        </row>
        <row r="299">
          <cell r="A299"/>
          <cell r="B299"/>
          <cell r="D299"/>
        </row>
        <row r="300">
          <cell r="A300"/>
          <cell r="B300"/>
          <cell r="D300"/>
        </row>
        <row r="301">
          <cell r="A301"/>
          <cell r="B301"/>
          <cell r="D301"/>
        </row>
        <row r="302">
          <cell r="A302"/>
          <cell r="B302"/>
          <cell r="D302"/>
        </row>
        <row r="303">
          <cell r="A303"/>
          <cell r="B303"/>
          <cell r="D303"/>
        </row>
        <row r="304">
          <cell r="A304"/>
          <cell r="B304"/>
          <cell r="D304"/>
        </row>
        <row r="305">
          <cell r="A305"/>
          <cell r="B305"/>
          <cell r="D305"/>
        </row>
        <row r="306">
          <cell r="A306"/>
          <cell r="B306"/>
          <cell r="D306"/>
        </row>
        <row r="307">
          <cell r="A307"/>
          <cell r="B307"/>
          <cell r="D307"/>
        </row>
        <row r="308">
          <cell r="A308"/>
          <cell r="B308"/>
          <cell r="D308"/>
        </row>
        <row r="309">
          <cell r="A309"/>
          <cell r="B309"/>
          <cell r="D309"/>
        </row>
        <row r="310">
          <cell r="A310"/>
          <cell r="B310"/>
          <cell r="D310"/>
        </row>
        <row r="311">
          <cell r="A311"/>
          <cell r="B311"/>
          <cell r="D311"/>
        </row>
        <row r="312">
          <cell r="A312"/>
          <cell r="B312"/>
          <cell r="D312"/>
        </row>
        <row r="313">
          <cell r="A313"/>
          <cell r="B313"/>
          <cell r="D313"/>
        </row>
        <row r="314">
          <cell r="A314"/>
          <cell r="B314"/>
          <cell r="D314"/>
        </row>
        <row r="315">
          <cell r="A315"/>
          <cell r="B315"/>
          <cell r="D315"/>
        </row>
        <row r="316">
          <cell r="A316"/>
          <cell r="B316"/>
          <cell r="D316"/>
        </row>
        <row r="317">
          <cell r="A317"/>
          <cell r="B317"/>
          <cell r="D317"/>
        </row>
        <row r="318">
          <cell r="A318"/>
          <cell r="B318"/>
          <cell r="D318"/>
        </row>
        <row r="319">
          <cell r="A319"/>
          <cell r="B319"/>
          <cell r="D319"/>
        </row>
        <row r="320">
          <cell r="A320"/>
          <cell r="B320"/>
          <cell r="D320"/>
        </row>
        <row r="321">
          <cell r="A321"/>
          <cell r="B321"/>
          <cell r="D321"/>
        </row>
        <row r="322">
          <cell r="A322"/>
          <cell r="B322"/>
          <cell r="D322"/>
        </row>
        <row r="323">
          <cell r="A323"/>
          <cell r="B323"/>
          <cell r="D323"/>
        </row>
        <row r="324">
          <cell r="A324"/>
          <cell r="B324"/>
          <cell r="D324"/>
        </row>
        <row r="325">
          <cell r="A325"/>
          <cell r="B325"/>
          <cell r="D325"/>
        </row>
        <row r="326">
          <cell r="A326"/>
          <cell r="B326"/>
          <cell r="D326"/>
        </row>
        <row r="327">
          <cell r="A327"/>
          <cell r="B327"/>
          <cell r="D327"/>
        </row>
        <row r="328">
          <cell r="A328"/>
          <cell r="B328"/>
          <cell r="D328"/>
        </row>
        <row r="329">
          <cell r="A329"/>
          <cell r="B329"/>
          <cell r="D329"/>
        </row>
        <row r="330">
          <cell r="A330"/>
          <cell r="B330"/>
          <cell r="D330"/>
        </row>
        <row r="331">
          <cell r="A331"/>
          <cell r="B331"/>
          <cell r="D331"/>
        </row>
        <row r="332">
          <cell r="A332"/>
          <cell r="B332"/>
          <cell r="D332"/>
        </row>
        <row r="333">
          <cell r="A333"/>
          <cell r="B333"/>
          <cell r="D333"/>
        </row>
        <row r="334">
          <cell r="A334"/>
          <cell r="B334"/>
          <cell r="D334"/>
        </row>
        <row r="335">
          <cell r="A335"/>
          <cell r="B335"/>
          <cell r="D335"/>
        </row>
        <row r="336">
          <cell r="A336"/>
          <cell r="B336"/>
          <cell r="D336"/>
        </row>
        <row r="337">
          <cell r="A337"/>
          <cell r="B337"/>
          <cell r="D337"/>
        </row>
        <row r="338">
          <cell r="A338"/>
          <cell r="B338"/>
          <cell r="D338"/>
        </row>
        <row r="339">
          <cell r="A339"/>
          <cell r="B339"/>
          <cell r="D339"/>
        </row>
        <row r="340">
          <cell r="A340"/>
          <cell r="B340"/>
          <cell r="D340"/>
        </row>
        <row r="341">
          <cell r="A341"/>
          <cell r="B341"/>
          <cell r="D341"/>
        </row>
        <row r="342">
          <cell r="A342"/>
          <cell r="B342"/>
          <cell r="D342"/>
        </row>
        <row r="343">
          <cell r="A343"/>
          <cell r="B343"/>
          <cell r="D343"/>
        </row>
        <row r="344">
          <cell r="A344"/>
          <cell r="B344"/>
          <cell r="D344"/>
        </row>
        <row r="345">
          <cell r="A345"/>
          <cell r="B345"/>
          <cell r="D345"/>
        </row>
        <row r="346">
          <cell r="A346"/>
          <cell r="B346"/>
          <cell r="D346"/>
        </row>
        <row r="347">
          <cell r="A347"/>
          <cell r="B347"/>
          <cell r="D347"/>
        </row>
        <row r="348">
          <cell r="A348"/>
          <cell r="B348"/>
          <cell r="D348"/>
        </row>
      </sheetData>
    </sheetDataSet>
  </externalBook>
</externalLink>
</file>

<file path=xl/externalLinks/externalLink2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Abfrage Vereine"/>
      <sheetName val="Beispiel"/>
      <sheetName val="Sportstätten"/>
    </sheetNames>
    <sheetDataSet>
      <sheetData sheetId="0"/>
      <sheetData sheetId="1"/>
      <sheetData sheetId="2">
        <row r="231">
          <cell r="A231" t="str">
            <v>Sportplatz Dobritz</v>
          </cell>
          <cell r="B231" t="str">
            <v xml:space="preserve">Breitscheidstraße 86 </v>
          </cell>
          <cell r="C231" t="str">
            <v>01237</v>
          </cell>
          <cell r="D231" t="str">
            <v>Dresden</v>
          </cell>
        </row>
        <row r="232">
          <cell r="A232" t="str">
            <v>Sportplatz Dohnaer Straße</v>
          </cell>
          <cell r="B232" t="str">
            <v xml:space="preserve">Dohnaer Straße 154 </v>
          </cell>
          <cell r="C232" t="str">
            <v>01239</v>
          </cell>
          <cell r="D232" t="str">
            <v>Dresden</v>
          </cell>
        </row>
        <row r="233">
          <cell r="A233" t="str">
            <v>Sportplatz Eibenstocker Straße</v>
          </cell>
          <cell r="B233" t="str">
            <v xml:space="preserve">Eibenstocker Straße 1 </v>
          </cell>
          <cell r="C233" t="str">
            <v>01309</v>
          </cell>
          <cell r="D233" t="str">
            <v>Dresden</v>
          </cell>
        </row>
        <row r="234">
          <cell r="A234" t="str">
            <v>Sportplatz Eisenberger Straße</v>
          </cell>
          <cell r="B234" t="str">
            <v>Eisenberger Straße 1 a</v>
          </cell>
          <cell r="C234" t="str">
            <v>01127</v>
          </cell>
          <cell r="D234" t="str">
            <v>Dresden</v>
          </cell>
        </row>
        <row r="235">
          <cell r="A235" t="str">
            <v>Sportplatz Grundschule Langebrück</v>
          </cell>
          <cell r="B235" t="str">
            <v xml:space="preserve">Friedrich-Wolf-Straße 7 </v>
          </cell>
          <cell r="C235" t="str">
            <v>01465</v>
          </cell>
          <cell r="D235" t="str">
            <v>Dresden</v>
          </cell>
        </row>
        <row r="236">
          <cell r="A236" t="str">
            <v>Sportplatz Gymnasium Plauen</v>
          </cell>
          <cell r="B236" t="str">
            <v xml:space="preserve">Kantstraße 2 </v>
          </cell>
          <cell r="C236" t="str">
            <v>01187</v>
          </cell>
          <cell r="D236" t="str">
            <v>Dresden</v>
          </cell>
        </row>
        <row r="237">
          <cell r="A237" t="str">
            <v>Sportplatz Hebbelstraße</v>
          </cell>
          <cell r="B237" t="str">
            <v xml:space="preserve">Hebbelstraße 23 </v>
          </cell>
          <cell r="C237" t="str">
            <v>01157</v>
          </cell>
          <cell r="D237" t="str">
            <v>Dresden</v>
          </cell>
        </row>
        <row r="238">
          <cell r="A238" t="str">
            <v>Sportplatz Karl-Liebknecht-Straße</v>
          </cell>
          <cell r="B238" t="str">
            <v xml:space="preserve">Karl-Liebknecht-Straße 53 </v>
          </cell>
          <cell r="C238" t="str">
            <v>01109</v>
          </cell>
          <cell r="D238" t="str">
            <v>Dresden</v>
          </cell>
        </row>
        <row r="239">
          <cell r="A239" t="str">
            <v>Sportplatz Karlsruher Straße</v>
          </cell>
          <cell r="B239" t="str">
            <v>Karlsruher Str. 77</v>
          </cell>
          <cell r="C239" t="str">
            <v>01189</v>
          </cell>
          <cell r="D239" t="str">
            <v>Dresden</v>
          </cell>
        </row>
        <row r="240">
          <cell r="A240" t="str">
            <v>Sportplatz Käthe-Kollwitz-Ufer</v>
          </cell>
          <cell r="B240" t="str">
            <v>Käthe-Kollwitz-Ufer 19 b</v>
          </cell>
          <cell r="C240" t="str">
            <v>01307</v>
          </cell>
          <cell r="D240" t="str">
            <v>Dresden</v>
          </cell>
        </row>
        <row r="241">
          <cell r="A241" t="str">
            <v>Sportplatz Klotzscher Hauptstraße</v>
          </cell>
          <cell r="B241" t="str">
            <v>Klotzscher Hauptstraße 29 f</v>
          </cell>
          <cell r="C241" t="str">
            <v>01109</v>
          </cell>
          <cell r="D241" t="str">
            <v>Dresden</v>
          </cell>
        </row>
        <row r="242">
          <cell r="A242" t="str">
            <v>Sportplatz Liebstädter Straße</v>
          </cell>
          <cell r="B242" t="str">
            <v xml:space="preserve">Liebstädter Straße 15 </v>
          </cell>
          <cell r="C242" t="str">
            <v>01277</v>
          </cell>
          <cell r="D242" t="str">
            <v>Dresden</v>
          </cell>
        </row>
        <row r="243">
          <cell r="A243" t="str">
            <v>Sportplatz Lockwitzgrund</v>
          </cell>
          <cell r="B243" t="str">
            <v xml:space="preserve">Lockwitzgrund 20 </v>
          </cell>
          <cell r="C243" t="str">
            <v>01257</v>
          </cell>
          <cell r="D243" t="str">
            <v>Dresden</v>
          </cell>
        </row>
        <row r="244">
          <cell r="A244" t="str">
            <v>Sportplatz Loschwitz</v>
          </cell>
          <cell r="B244" t="str">
            <v xml:space="preserve">Friedrich-Wieck-Straße 32 </v>
          </cell>
          <cell r="C244" t="str">
            <v>01326</v>
          </cell>
          <cell r="D244" t="str">
            <v>Dresden</v>
          </cell>
        </row>
        <row r="245">
          <cell r="A245" t="str">
            <v>Sportplatz Ludwig-Kossuth-Straße</v>
          </cell>
          <cell r="B245" t="str">
            <v>Ludwig-Kossuth-Straße 34 a</v>
          </cell>
          <cell r="C245" t="str">
            <v>01109</v>
          </cell>
          <cell r="D245" t="str">
            <v>Dresden</v>
          </cell>
        </row>
        <row r="246">
          <cell r="A246" t="str">
            <v>Sportplatz Malterstraße</v>
          </cell>
          <cell r="B246" t="str">
            <v xml:space="preserve">Malterstraße 18 </v>
          </cell>
          <cell r="C246" t="str">
            <v>01159</v>
          </cell>
          <cell r="D246" t="str">
            <v>Dresden</v>
          </cell>
        </row>
        <row r="247">
          <cell r="A247" t="str">
            <v>Sportplatz Meschwitzstraße</v>
          </cell>
          <cell r="B247" t="str">
            <v xml:space="preserve">Meschwitzstraße 10 </v>
          </cell>
          <cell r="C247" t="str">
            <v>01099</v>
          </cell>
          <cell r="D247" t="str">
            <v>Dresden</v>
          </cell>
        </row>
        <row r="248">
          <cell r="A248" t="str">
            <v>Sportplatz Nachtflügelweg</v>
          </cell>
          <cell r="B248" t="str">
            <v xml:space="preserve">Nachtflügelweg 36 </v>
          </cell>
          <cell r="C248" t="str">
            <v>01324</v>
          </cell>
          <cell r="D248" t="str">
            <v>Dresden</v>
          </cell>
        </row>
        <row r="249">
          <cell r="A249" t="str">
            <v>Sportplatz Narzissenweg</v>
          </cell>
          <cell r="B249" t="str">
            <v xml:space="preserve">Narzissenweg 9 </v>
          </cell>
          <cell r="C249" t="str">
            <v>01259</v>
          </cell>
          <cell r="D249" t="str">
            <v>Dresden</v>
          </cell>
        </row>
        <row r="250">
          <cell r="A250" t="str">
            <v>Sportplatz Neuländer Straße</v>
          </cell>
          <cell r="B250" t="str">
            <v xml:space="preserve">Neuländer Straße 60 </v>
          </cell>
          <cell r="C250" t="str">
            <v>01129</v>
          </cell>
          <cell r="D250" t="str">
            <v>Dresden</v>
          </cell>
        </row>
        <row r="251">
          <cell r="A251" t="str">
            <v>Sportplatz Nickern Wittgensdorfer Straße</v>
          </cell>
          <cell r="B251" t="str">
            <v xml:space="preserve">Wittgensdorfer Straße 30 </v>
          </cell>
          <cell r="C251" t="str">
            <v>01257</v>
          </cell>
          <cell r="D251" t="str">
            <v>Dresden</v>
          </cell>
        </row>
        <row r="252">
          <cell r="A252" t="str">
            <v>Sportplatz Oberpoyritz</v>
          </cell>
          <cell r="B252" t="str">
            <v xml:space="preserve">An der Schmiede 10 </v>
          </cell>
          <cell r="C252" t="str">
            <v>01326</v>
          </cell>
          <cell r="D252" t="str">
            <v>Dresden</v>
          </cell>
        </row>
        <row r="253">
          <cell r="A253" t="str">
            <v>Sportplatz Oskar-Röder-Straße</v>
          </cell>
          <cell r="B253" t="str">
            <v>Oskar-Röder-Straße 4 a</v>
          </cell>
          <cell r="C253" t="str">
            <v>01237</v>
          </cell>
          <cell r="D253" t="str">
            <v>Dresden</v>
          </cell>
        </row>
        <row r="254">
          <cell r="A254" t="str">
            <v>Sportplatz Pestalozzi-Gymnasium</v>
          </cell>
          <cell r="B254" t="str">
            <v xml:space="preserve">Pestalozziplatz 22 </v>
          </cell>
          <cell r="C254" t="str">
            <v>01127</v>
          </cell>
          <cell r="D254" t="str">
            <v>Dresden</v>
          </cell>
        </row>
        <row r="255">
          <cell r="A255" t="str">
            <v>Sportplatz Pfotenhauerstraße</v>
          </cell>
          <cell r="B255" t="str">
            <v xml:space="preserve">Pfotenhauerstraße 79 </v>
          </cell>
          <cell r="C255" t="str">
            <v>01307</v>
          </cell>
          <cell r="D255" t="str">
            <v>Dresden</v>
          </cell>
        </row>
        <row r="256">
          <cell r="A256" t="str">
            <v>Sportplatz Pillnitzer Landstraße 94</v>
          </cell>
          <cell r="B256" t="str">
            <v xml:space="preserve">Pillnitzer Landstraße 94 </v>
          </cell>
          <cell r="C256" t="str">
            <v>01326</v>
          </cell>
          <cell r="D256" t="str">
            <v>Dresden</v>
          </cell>
        </row>
        <row r="257">
          <cell r="A257" t="str">
            <v>Sportplatz Pirnaer Landstraße 121 b</v>
          </cell>
          <cell r="B257" t="str">
            <v>Pirnaer Landstraße 121 b</v>
          </cell>
          <cell r="C257" t="str">
            <v>01257</v>
          </cell>
          <cell r="D257" t="str">
            <v>Dresden</v>
          </cell>
        </row>
        <row r="258">
          <cell r="A258" t="str">
            <v>Sportplatz Pirnaer Landstraße 267</v>
          </cell>
          <cell r="B258" t="str">
            <v xml:space="preserve">Pirnaer Landstraße 267 </v>
          </cell>
          <cell r="C258" t="str">
            <v>01259</v>
          </cell>
          <cell r="D258" t="str">
            <v>Dresden</v>
          </cell>
        </row>
        <row r="259">
          <cell r="A259" t="str">
            <v>Sportplatz Saalhausener Straße</v>
          </cell>
          <cell r="B259" t="str">
            <v xml:space="preserve">Williamstraße 12 </v>
          </cell>
          <cell r="C259" t="str">
            <v>01159</v>
          </cell>
          <cell r="D259" t="str">
            <v>Dresden</v>
          </cell>
        </row>
        <row r="260">
          <cell r="A260" t="str">
            <v>Sportplatz Salzburger Straße</v>
          </cell>
          <cell r="B260" t="str">
            <v xml:space="preserve">Salzburger Straße 141 </v>
          </cell>
          <cell r="C260" t="str">
            <v>01237</v>
          </cell>
          <cell r="D260" t="str">
            <v>Dresden</v>
          </cell>
        </row>
        <row r="261">
          <cell r="A261" t="str">
            <v>Sportplatz Schule für Erziehungshilfe "Erich Kästner"</v>
          </cell>
          <cell r="B261" t="str">
            <v xml:space="preserve">Zinzendorfstraße 4 </v>
          </cell>
          <cell r="C261" t="str">
            <v>01069</v>
          </cell>
          <cell r="D261" t="str">
            <v>Dresden</v>
          </cell>
        </row>
        <row r="262">
          <cell r="A262" t="str">
            <v>Sportplatz Steirische Straße</v>
          </cell>
          <cell r="B262" t="str">
            <v xml:space="preserve">Steirische Straße 1 </v>
          </cell>
          <cell r="C262" t="str">
            <v>01279</v>
          </cell>
          <cell r="D262" t="str">
            <v>Dresden</v>
          </cell>
        </row>
        <row r="263">
          <cell r="A263" t="str">
            <v>Sportplatz Stuttgarter Straße</v>
          </cell>
          <cell r="B263" t="str">
            <v xml:space="preserve">Stuttgarter Straße 41 </v>
          </cell>
          <cell r="C263" t="str">
            <v>01189</v>
          </cell>
          <cell r="D263" t="str">
            <v>Dresden</v>
          </cell>
        </row>
        <row r="264">
          <cell r="A264" t="str">
            <v>Sportplatz Tolkewitzer Straße</v>
          </cell>
          <cell r="B264" t="str">
            <v xml:space="preserve">Tolkewitzer Straße 61 </v>
          </cell>
          <cell r="C264" t="str">
            <v>01277</v>
          </cell>
          <cell r="D264" t="str">
            <v>Dresden</v>
          </cell>
        </row>
        <row r="265">
          <cell r="A265" t="str">
            <v>Sportplatz Weixdorf</v>
          </cell>
          <cell r="B265" t="str">
            <v xml:space="preserve">Zum Sportplatz 4 </v>
          </cell>
          <cell r="C265" t="str">
            <v>01108</v>
          </cell>
          <cell r="D265" t="str">
            <v>Dresden</v>
          </cell>
        </row>
        <row r="266">
          <cell r="A266" t="str">
            <v>Sportplatz Wurzener Straße</v>
          </cell>
          <cell r="B266" t="str">
            <v xml:space="preserve">Wurzener Straße 20 </v>
          </cell>
          <cell r="C266" t="str">
            <v>01127</v>
          </cell>
          <cell r="D266" t="str">
            <v>Dresden</v>
          </cell>
        </row>
        <row r="267">
          <cell r="A267" t="str">
            <v>Sportplatz Zum Windkanal</v>
          </cell>
          <cell r="B267" t="str">
            <v xml:space="preserve">Zum Windkanal 14 </v>
          </cell>
          <cell r="C267" t="str">
            <v>01109</v>
          </cell>
          <cell r="D267" t="str">
            <v>Dresden</v>
          </cell>
        </row>
        <row r="268">
          <cell r="A268" t="str">
            <v>Sportraum BSZ Gastgewerbe</v>
          </cell>
          <cell r="B268" t="str">
            <v xml:space="preserve">Ehrlichstraße 1 </v>
          </cell>
          <cell r="C268" t="str">
            <v>01067</v>
          </cell>
          <cell r="D268" t="str">
            <v>Dresden</v>
          </cell>
        </row>
        <row r="269">
          <cell r="A269" t="str">
            <v>Sportzentrum Blasewitz</v>
          </cell>
          <cell r="B269" t="str">
            <v xml:space="preserve">Oehmestraße 1 </v>
          </cell>
          <cell r="C269" t="str">
            <v>01277</v>
          </cell>
          <cell r="D269" t="str">
            <v>Dresden</v>
          </cell>
        </row>
        <row r="270">
          <cell r="A270" t="str">
            <v>SPORTZENTRUM Hochland e.V.</v>
          </cell>
          <cell r="B270" t="str">
            <v>Bautzner Landstraße 291</v>
          </cell>
          <cell r="C270" t="str">
            <v>01328</v>
          </cell>
          <cell r="D270" t="str">
            <v>Dresden</v>
          </cell>
        </row>
        <row r="271">
          <cell r="A271" t="str">
            <v>Sprunghalle Freiberger Platz</v>
          </cell>
          <cell r="B271" t="str">
            <v>Freiberger Platz 1 a</v>
          </cell>
          <cell r="C271" t="str">
            <v>01067</v>
          </cell>
          <cell r="D271" t="str">
            <v>Dresden</v>
          </cell>
        </row>
        <row r="272">
          <cell r="A272" t="str">
            <v>Stadion Bodenbacher Straße</v>
          </cell>
          <cell r="B272" t="str">
            <v xml:space="preserve">Bodenbacher Straße 152 </v>
          </cell>
          <cell r="C272" t="str">
            <v>01277</v>
          </cell>
          <cell r="D272" t="str">
            <v>Dresden</v>
          </cell>
        </row>
        <row r="273">
          <cell r="A273" t="str">
            <v>Tennisanlage Waldpark</v>
          </cell>
          <cell r="B273" t="str">
            <v xml:space="preserve">Vogesenweg 10 </v>
          </cell>
          <cell r="C273" t="str">
            <v>01309</v>
          </cell>
          <cell r="D273" t="str">
            <v>Dresden</v>
          </cell>
        </row>
        <row r="274">
          <cell r="A274" t="str">
            <v>Tennisgelände Andreas-Schubert-Straße</v>
          </cell>
          <cell r="B274" t="str">
            <v>Andreas-Schubert-Straße 51</v>
          </cell>
          <cell r="C274" t="str">
            <v>01069</v>
          </cell>
          <cell r="D274" t="str">
            <v>Dresden</v>
          </cell>
        </row>
        <row r="275">
          <cell r="A275" t="str">
            <v>Traditionelles Taekwon-DO Studio</v>
          </cell>
          <cell r="B275" t="str">
            <v>Reisewitzer Straße 30</v>
          </cell>
          <cell r="C275" t="str">
            <v>01159</v>
          </cell>
          <cell r="D275" t="str">
            <v>Dresden</v>
          </cell>
        </row>
        <row r="276">
          <cell r="A276" t="str">
            <v>XXL Dresden</v>
          </cell>
          <cell r="B276" t="str">
            <v xml:space="preserve">Breitscheidstraße 40 </v>
          </cell>
          <cell r="C276" t="str">
            <v>01237</v>
          </cell>
          <cell r="D276" t="str">
            <v>Dresden</v>
          </cell>
        </row>
        <row r="277">
          <cell r="A277"/>
          <cell r="B277"/>
          <cell r="D277"/>
        </row>
        <row r="278">
          <cell r="A278"/>
          <cell r="B278"/>
          <cell r="D278"/>
        </row>
        <row r="279">
          <cell r="A279"/>
          <cell r="B279"/>
          <cell r="D279"/>
        </row>
        <row r="280">
          <cell r="A280"/>
          <cell r="B280"/>
          <cell r="D280"/>
        </row>
        <row r="281">
          <cell r="A281"/>
          <cell r="B281"/>
          <cell r="D281"/>
        </row>
        <row r="282">
          <cell r="A282"/>
          <cell r="B282"/>
          <cell r="D282"/>
        </row>
        <row r="283">
          <cell r="A283"/>
          <cell r="B283"/>
          <cell r="D283"/>
        </row>
        <row r="284">
          <cell r="A284"/>
          <cell r="B284"/>
          <cell r="D284"/>
        </row>
        <row r="285">
          <cell r="A285"/>
          <cell r="B285"/>
          <cell r="D285"/>
        </row>
        <row r="286">
          <cell r="A286"/>
          <cell r="B286"/>
          <cell r="D286"/>
        </row>
        <row r="287">
          <cell r="A287"/>
          <cell r="B287"/>
          <cell r="D287"/>
        </row>
        <row r="288">
          <cell r="A288"/>
          <cell r="B288"/>
          <cell r="D288"/>
        </row>
        <row r="289">
          <cell r="A289"/>
          <cell r="B289"/>
          <cell r="D289"/>
        </row>
        <row r="290">
          <cell r="A290"/>
          <cell r="B290"/>
          <cell r="D290"/>
        </row>
        <row r="291">
          <cell r="A291"/>
          <cell r="B291"/>
          <cell r="D291"/>
        </row>
        <row r="292">
          <cell r="A292"/>
          <cell r="B292"/>
          <cell r="D292"/>
        </row>
        <row r="293">
          <cell r="A293"/>
          <cell r="B293"/>
          <cell r="D293"/>
        </row>
        <row r="294">
          <cell r="A294"/>
          <cell r="B294"/>
          <cell r="D294"/>
        </row>
        <row r="295">
          <cell r="A295"/>
          <cell r="B295"/>
          <cell r="D295"/>
        </row>
        <row r="296">
          <cell r="A296"/>
          <cell r="B296"/>
          <cell r="D296"/>
        </row>
        <row r="297">
          <cell r="A297"/>
          <cell r="B297"/>
          <cell r="D297"/>
        </row>
        <row r="298">
          <cell r="A298"/>
          <cell r="B298"/>
          <cell r="D298"/>
        </row>
        <row r="299">
          <cell r="A299"/>
          <cell r="B299"/>
          <cell r="D299"/>
        </row>
        <row r="300">
          <cell r="A300"/>
          <cell r="B300"/>
          <cell r="D300"/>
        </row>
        <row r="301">
          <cell r="A301"/>
          <cell r="B301"/>
          <cell r="D301"/>
        </row>
        <row r="302">
          <cell r="A302"/>
          <cell r="B302"/>
          <cell r="D302"/>
        </row>
        <row r="303">
          <cell r="A303"/>
          <cell r="B303"/>
          <cell r="D303"/>
        </row>
        <row r="304">
          <cell r="A304"/>
          <cell r="B304"/>
          <cell r="D304"/>
        </row>
        <row r="305">
          <cell r="A305"/>
          <cell r="B305"/>
          <cell r="D305"/>
        </row>
        <row r="306">
          <cell r="A306"/>
          <cell r="B306"/>
          <cell r="D306"/>
        </row>
        <row r="307">
          <cell r="A307"/>
          <cell r="B307"/>
          <cell r="D307"/>
        </row>
        <row r="308">
          <cell r="A308"/>
          <cell r="B308"/>
          <cell r="D308"/>
        </row>
        <row r="309">
          <cell r="A309"/>
          <cell r="B309"/>
          <cell r="D309"/>
        </row>
        <row r="310">
          <cell r="A310"/>
          <cell r="B310"/>
          <cell r="D310"/>
        </row>
        <row r="311">
          <cell r="A311"/>
          <cell r="B311"/>
          <cell r="D311"/>
        </row>
        <row r="312">
          <cell r="A312"/>
          <cell r="B312"/>
          <cell r="D312"/>
        </row>
        <row r="313">
          <cell r="A313"/>
          <cell r="B313"/>
          <cell r="D313"/>
        </row>
        <row r="314">
          <cell r="A314"/>
          <cell r="B314"/>
          <cell r="D314"/>
        </row>
        <row r="315">
          <cell r="A315"/>
          <cell r="B315"/>
          <cell r="D315"/>
        </row>
        <row r="316">
          <cell r="A316"/>
          <cell r="B316"/>
          <cell r="D316"/>
        </row>
        <row r="317">
          <cell r="A317"/>
          <cell r="B317"/>
          <cell r="D317"/>
        </row>
        <row r="318">
          <cell r="A318"/>
          <cell r="B318"/>
          <cell r="D318"/>
        </row>
        <row r="319">
          <cell r="A319"/>
          <cell r="B319"/>
          <cell r="D319"/>
        </row>
        <row r="320">
          <cell r="A320"/>
          <cell r="B320"/>
          <cell r="D320"/>
        </row>
        <row r="321">
          <cell r="A321"/>
          <cell r="B321"/>
          <cell r="D321"/>
        </row>
        <row r="322">
          <cell r="A322"/>
          <cell r="B322"/>
          <cell r="D322"/>
        </row>
        <row r="323">
          <cell r="A323"/>
          <cell r="B323"/>
          <cell r="D323"/>
        </row>
        <row r="324">
          <cell r="A324"/>
          <cell r="B324"/>
          <cell r="D324"/>
        </row>
        <row r="325">
          <cell r="A325"/>
          <cell r="B325"/>
          <cell r="D325"/>
        </row>
        <row r="326">
          <cell r="A326"/>
          <cell r="B326"/>
          <cell r="D326"/>
        </row>
        <row r="327">
          <cell r="A327"/>
          <cell r="B327"/>
          <cell r="D327"/>
        </row>
        <row r="328">
          <cell r="A328"/>
          <cell r="B328"/>
          <cell r="D328"/>
        </row>
        <row r="329">
          <cell r="A329"/>
          <cell r="B329"/>
          <cell r="D329"/>
        </row>
        <row r="330">
          <cell r="A330"/>
          <cell r="B330"/>
          <cell r="D330"/>
        </row>
        <row r="331">
          <cell r="A331"/>
          <cell r="B331"/>
          <cell r="D331"/>
        </row>
        <row r="332">
          <cell r="A332"/>
          <cell r="B332"/>
          <cell r="D332"/>
        </row>
        <row r="333">
          <cell r="A333"/>
          <cell r="B333"/>
          <cell r="D333"/>
        </row>
        <row r="334">
          <cell r="A334"/>
          <cell r="B334"/>
          <cell r="D334"/>
        </row>
        <row r="335">
          <cell r="A335"/>
          <cell r="B335"/>
          <cell r="D335"/>
        </row>
        <row r="336">
          <cell r="A336"/>
          <cell r="B336"/>
          <cell r="D336"/>
        </row>
        <row r="337">
          <cell r="A337"/>
          <cell r="B337"/>
          <cell r="D337"/>
        </row>
        <row r="338">
          <cell r="A338"/>
          <cell r="B338"/>
          <cell r="D338"/>
        </row>
        <row r="339">
          <cell r="A339"/>
          <cell r="B339"/>
          <cell r="D339"/>
        </row>
        <row r="340">
          <cell r="A340"/>
          <cell r="B340"/>
          <cell r="D340"/>
        </row>
        <row r="341">
          <cell r="A341"/>
          <cell r="B341"/>
          <cell r="D341"/>
        </row>
        <row r="342">
          <cell r="A342"/>
          <cell r="B342"/>
          <cell r="D342"/>
        </row>
        <row r="343">
          <cell r="A343"/>
          <cell r="B343"/>
          <cell r="D343"/>
        </row>
        <row r="344">
          <cell r="A344"/>
          <cell r="B344"/>
          <cell r="D344"/>
        </row>
        <row r="345">
          <cell r="A345"/>
          <cell r="B345"/>
          <cell r="D345"/>
        </row>
        <row r="346">
          <cell r="A346"/>
          <cell r="B346"/>
          <cell r="D346"/>
        </row>
        <row r="347">
          <cell r="A347"/>
          <cell r="B347"/>
          <cell r="D347"/>
        </row>
      </sheetData>
    </sheetDataSet>
  </externalBook>
</externalLink>
</file>

<file path=xl/externalLinks/externalLink2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Abfrage Vereine"/>
      <sheetName val="Beispiel"/>
      <sheetName val="Sportstätten"/>
    </sheetNames>
    <sheetDataSet>
      <sheetData sheetId="0"/>
      <sheetData sheetId="1"/>
      <sheetData sheetId="2">
        <row r="247">
          <cell r="A247" t="str">
            <v>Sportplatz Meschwitzstraße</v>
          </cell>
          <cell r="B247" t="str">
            <v xml:space="preserve">Meschwitzstraße 10 </v>
          </cell>
          <cell r="C247" t="str">
            <v>01099</v>
          </cell>
          <cell r="D247" t="str">
            <v>Dresden</v>
          </cell>
        </row>
        <row r="248">
          <cell r="A248" t="str">
            <v>Sportplatz Nachtflügelweg</v>
          </cell>
          <cell r="B248" t="str">
            <v xml:space="preserve">Nachtflügelweg 36 </v>
          </cell>
          <cell r="C248" t="str">
            <v>01324</v>
          </cell>
          <cell r="D248" t="str">
            <v>Dresden</v>
          </cell>
        </row>
        <row r="249">
          <cell r="A249" t="str">
            <v>Sportplatz Narzissenweg</v>
          </cell>
          <cell r="B249" t="str">
            <v xml:space="preserve">Narzissenweg 9 </v>
          </cell>
          <cell r="C249" t="str">
            <v>01259</v>
          </cell>
          <cell r="D249" t="str">
            <v>Dresden</v>
          </cell>
        </row>
        <row r="250">
          <cell r="A250" t="str">
            <v>Sportplatz Neuländer Straße</v>
          </cell>
          <cell r="B250" t="str">
            <v xml:space="preserve">Neuländer Straße 60 </v>
          </cell>
          <cell r="C250" t="str">
            <v>01129</v>
          </cell>
          <cell r="D250" t="str">
            <v>Dresden</v>
          </cell>
        </row>
        <row r="251">
          <cell r="A251" t="str">
            <v>Sportplatz Nickern Wittgensdorfer Straße</v>
          </cell>
          <cell r="B251" t="str">
            <v xml:space="preserve">Wittgensdorfer Straße 30 </v>
          </cell>
          <cell r="C251" t="str">
            <v>01257</v>
          </cell>
          <cell r="D251" t="str">
            <v>Dresden</v>
          </cell>
        </row>
        <row r="252">
          <cell r="A252" t="str">
            <v>Sportplatz Oberpoyritz</v>
          </cell>
          <cell r="B252" t="str">
            <v xml:space="preserve">An der Schmiede 10 </v>
          </cell>
          <cell r="C252" t="str">
            <v>01326</v>
          </cell>
          <cell r="D252" t="str">
            <v>Dresden</v>
          </cell>
        </row>
        <row r="253">
          <cell r="A253" t="str">
            <v>Sportplatz Oskar-Röder-Straße</v>
          </cell>
          <cell r="B253" t="str">
            <v>Oskar-Röder-Straße 4 a</v>
          </cell>
          <cell r="C253" t="str">
            <v>01237</v>
          </cell>
          <cell r="D253" t="str">
            <v>Dresden</v>
          </cell>
        </row>
        <row r="254">
          <cell r="A254" t="str">
            <v>Sportplatz Pestalozzi-Gymnasium</v>
          </cell>
          <cell r="B254" t="str">
            <v xml:space="preserve">Pestalozziplatz 22 </v>
          </cell>
          <cell r="C254" t="str">
            <v>01127</v>
          </cell>
          <cell r="D254" t="str">
            <v>Dresden</v>
          </cell>
        </row>
        <row r="255">
          <cell r="A255" t="str">
            <v>Sportplatz Pfotenhauerstraße</v>
          </cell>
          <cell r="B255" t="str">
            <v xml:space="preserve">Pfotenhauerstraße 79 </v>
          </cell>
          <cell r="C255" t="str">
            <v>01307</v>
          </cell>
          <cell r="D255" t="str">
            <v>Dresden</v>
          </cell>
        </row>
        <row r="256">
          <cell r="A256" t="str">
            <v>Sportplatz Pillnitzer Landstraße 94</v>
          </cell>
          <cell r="B256" t="str">
            <v xml:space="preserve">Pillnitzer Landstraße 94 </v>
          </cell>
          <cell r="C256" t="str">
            <v>01326</v>
          </cell>
          <cell r="D256" t="str">
            <v>Dresden</v>
          </cell>
        </row>
        <row r="257">
          <cell r="A257" t="str">
            <v>Sportplatz Pirnaer Landstraße 121 b</v>
          </cell>
          <cell r="B257" t="str">
            <v>Pirnaer Landstraße 121 b</v>
          </cell>
          <cell r="C257" t="str">
            <v>01257</v>
          </cell>
          <cell r="D257" t="str">
            <v>Dresden</v>
          </cell>
        </row>
        <row r="258">
          <cell r="A258" t="str">
            <v>Sportplatz Pirnaer Landstraße 267</v>
          </cell>
          <cell r="B258" t="str">
            <v xml:space="preserve">Pirnaer Landstraße 267 </v>
          </cell>
          <cell r="C258" t="str">
            <v>01259</v>
          </cell>
          <cell r="D258" t="str">
            <v>Dresden</v>
          </cell>
        </row>
        <row r="259">
          <cell r="A259" t="str">
            <v>Sportplatz Saalhausener Straße</v>
          </cell>
          <cell r="B259" t="str">
            <v xml:space="preserve">Williamstraße 12 </v>
          </cell>
          <cell r="C259" t="str">
            <v>01159</v>
          </cell>
          <cell r="D259" t="str">
            <v>Dresden</v>
          </cell>
        </row>
        <row r="260">
          <cell r="A260" t="str">
            <v>Sportplatz Salzburger Straße</v>
          </cell>
          <cell r="B260" t="str">
            <v xml:space="preserve">Salzburger Straße 141 </v>
          </cell>
          <cell r="C260" t="str">
            <v>01237</v>
          </cell>
          <cell r="D260" t="str">
            <v>Dresden</v>
          </cell>
        </row>
        <row r="261">
          <cell r="A261" t="str">
            <v>Sportplatz Schule für Erziehungshilfe "Erich Kästner"</v>
          </cell>
          <cell r="B261" t="str">
            <v xml:space="preserve">Zinzendorfstraße 4 </v>
          </cell>
          <cell r="C261" t="str">
            <v>01069</v>
          </cell>
          <cell r="D261" t="str">
            <v>Dresden</v>
          </cell>
        </row>
        <row r="262">
          <cell r="A262" t="str">
            <v>Sportplatz Steirische Straße</v>
          </cell>
          <cell r="B262" t="str">
            <v xml:space="preserve">Steirische Straße 1 </v>
          </cell>
          <cell r="C262" t="str">
            <v>01279</v>
          </cell>
          <cell r="D262" t="str">
            <v>Dresden</v>
          </cell>
        </row>
        <row r="263">
          <cell r="A263" t="str">
            <v>Sportplatz Stuttgarter Straße</v>
          </cell>
          <cell r="B263" t="str">
            <v xml:space="preserve">Stuttgarter Straße 41 </v>
          </cell>
          <cell r="C263" t="str">
            <v>01189</v>
          </cell>
          <cell r="D263" t="str">
            <v>Dresden</v>
          </cell>
        </row>
        <row r="264">
          <cell r="A264" t="str">
            <v>Sportplatz Tolkewitzer Straße</v>
          </cell>
          <cell r="B264" t="str">
            <v xml:space="preserve">Tolkewitzer Straße 61 </v>
          </cell>
          <cell r="C264" t="str">
            <v>01277</v>
          </cell>
          <cell r="D264" t="str">
            <v>Dresden</v>
          </cell>
        </row>
        <row r="265">
          <cell r="A265" t="str">
            <v>Sportplatz Weixdorf</v>
          </cell>
          <cell r="B265" t="str">
            <v xml:space="preserve">Zum Sportplatz 4 </v>
          </cell>
          <cell r="C265" t="str">
            <v>01108</v>
          </cell>
          <cell r="D265" t="str">
            <v>Dresden</v>
          </cell>
        </row>
        <row r="266">
          <cell r="A266" t="str">
            <v>Sportplatz Wurzener Straße</v>
          </cell>
          <cell r="B266" t="str">
            <v xml:space="preserve">Wurzener Straße 20 </v>
          </cell>
          <cell r="C266" t="str">
            <v>01127</v>
          </cell>
          <cell r="D266" t="str">
            <v>Dresden</v>
          </cell>
        </row>
        <row r="267">
          <cell r="A267" t="str">
            <v>Sportplatz Zum Windkanal</v>
          </cell>
          <cell r="B267" t="str">
            <v xml:space="preserve">Zum Windkanal 14 </v>
          </cell>
          <cell r="C267" t="str">
            <v>01109</v>
          </cell>
          <cell r="D267" t="str">
            <v>Dresden</v>
          </cell>
        </row>
        <row r="268">
          <cell r="A268" t="str">
            <v>Sportraum BSZ Gastgewerbe</v>
          </cell>
          <cell r="B268" t="str">
            <v xml:space="preserve">Ehrlichstraße 1 </v>
          </cell>
          <cell r="C268" t="str">
            <v>01067</v>
          </cell>
          <cell r="D268" t="str">
            <v>Dresden</v>
          </cell>
        </row>
        <row r="269">
          <cell r="A269" t="str">
            <v>Sportzentrum Blasewitz</v>
          </cell>
          <cell r="B269" t="str">
            <v xml:space="preserve">Oehmestraße 1 </v>
          </cell>
          <cell r="C269" t="str">
            <v>01277</v>
          </cell>
          <cell r="D269" t="str">
            <v>Dresden</v>
          </cell>
        </row>
        <row r="270">
          <cell r="A270" t="str">
            <v>SPORTZENTRUM Hochland e.V.</v>
          </cell>
          <cell r="B270" t="str">
            <v>Bautzner Landstraße 291</v>
          </cell>
          <cell r="C270" t="str">
            <v>01328</v>
          </cell>
          <cell r="D270" t="str">
            <v>Dresden</v>
          </cell>
        </row>
        <row r="271">
          <cell r="A271" t="str">
            <v>Sprunghalle Freiberger Platz</v>
          </cell>
          <cell r="B271" t="str">
            <v>Freiberger Platz 1 a</v>
          </cell>
          <cell r="C271" t="str">
            <v>01067</v>
          </cell>
          <cell r="D271" t="str">
            <v>Dresden</v>
          </cell>
        </row>
        <row r="272">
          <cell r="A272" t="str">
            <v>Stadion Bodenbacher Straße</v>
          </cell>
          <cell r="B272" t="str">
            <v xml:space="preserve">Bodenbacher Straße 152 </v>
          </cell>
          <cell r="C272" t="str">
            <v>01277</v>
          </cell>
          <cell r="D272" t="str">
            <v>Dresden</v>
          </cell>
        </row>
        <row r="273">
          <cell r="A273" t="str">
            <v>Tennisanlage Waldpark</v>
          </cell>
          <cell r="B273" t="str">
            <v xml:space="preserve">Vogesenweg 10 </v>
          </cell>
          <cell r="C273" t="str">
            <v>01309</v>
          </cell>
          <cell r="D273" t="str">
            <v>Dresden</v>
          </cell>
        </row>
        <row r="274">
          <cell r="A274" t="str">
            <v>Tennisgelände Andreas-Schubert-Straße</v>
          </cell>
          <cell r="B274" t="str">
            <v>Andreas-Schubert-Straße 51</v>
          </cell>
          <cell r="C274" t="str">
            <v>01069</v>
          </cell>
          <cell r="D274" t="str">
            <v>Dresden</v>
          </cell>
        </row>
        <row r="275">
          <cell r="A275" t="str">
            <v>Traditionelles Taekwon-DO Studio</v>
          </cell>
          <cell r="B275" t="str">
            <v>Reisewitzer Straße 29</v>
          </cell>
          <cell r="C275" t="str">
            <v>01159</v>
          </cell>
          <cell r="D275" t="str">
            <v>Dresden</v>
          </cell>
        </row>
        <row r="276">
          <cell r="A276" t="str">
            <v>XXL Dresden</v>
          </cell>
          <cell r="B276" t="str">
            <v xml:space="preserve">Breitscheidstraße 40 </v>
          </cell>
          <cell r="C276" t="str">
            <v>01237</v>
          </cell>
          <cell r="D276" t="str">
            <v>Dresden</v>
          </cell>
        </row>
        <row r="277">
          <cell r="A277"/>
          <cell r="B277"/>
          <cell r="D277"/>
        </row>
        <row r="278">
          <cell r="A278"/>
          <cell r="B278"/>
          <cell r="D278"/>
        </row>
        <row r="279">
          <cell r="A279"/>
          <cell r="B279"/>
          <cell r="D279"/>
        </row>
        <row r="280">
          <cell r="A280"/>
          <cell r="B280"/>
          <cell r="D280"/>
        </row>
        <row r="281">
          <cell r="A281"/>
          <cell r="B281"/>
          <cell r="D281"/>
        </row>
        <row r="282">
          <cell r="A282"/>
          <cell r="B282"/>
          <cell r="D282"/>
        </row>
        <row r="283">
          <cell r="A283"/>
          <cell r="B283"/>
          <cell r="D283"/>
        </row>
        <row r="284">
          <cell r="A284"/>
          <cell r="B284"/>
          <cell r="D284"/>
        </row>
        <row r="285">
          <cell r="A285"/>
          <cell r="B285"/>
          <cell r="D285"/>
        </row>
        <row r="286">
          <cell r="A286"/>
          <cell r="B286"/>
          <cell r="D286"/>
        </row>
        <row r="287">
          <cell r="A287"/>
          <cell r="B287"/>
          <cell r="D287"/>
        </row>
        <row r="288">
          <cell r="A288"/>
          <cell r="B288"/>
          <cell r="D288"/>
        </row>
        <row r="289">
          <cell r="A289"/>
          <cell r="B289"/>
          <cell r="D289"/>
        </row>
        <row r="290">
          <cell r="A290"/>
          <cell r="B290"/>
          <cell r="D290"/>
        </row>
        <row r="291">
          <cell r="A291"/>
          <cell r="B291"/>
          <cell r="D291"/>
        </row>
        <row r="292">
          <cell r="A292"/>
          <cell r="B292"/>
          <cell r="D292"/>
        </row>
        <row r="293">
          <cell r="A293"/>
          <cell r="B293"/>
          <cell r="D293"/>
        </row>
        <row r="294">
          <cell r="A294"/>
          <cell r="B294"/>
          <cell r="D294"/>
        </row>
        <row r="295">
          <cell r="A295"/>
          <cell r="B295"/>
          <cell r="D295"/>
        </row>
        <row r="296">
          <cell r="A296"/>
          <cell r="B296"/>
          <cell r="D296"/>
        </row>
        <row r="297">
          <cell r="A297"/>
          <cell r="B297"/>
          <cell r="D297"/>
        </row>
        <row r="298">
          <cell r="A298"/>
          <cell r="B298"/>
          <cell r="D298"/>
        </row>
        <row r="299">
          <cell r="A299"/>
          <cell r="B299"/>
          <cell r="D299"/>
        </row>
        <row r="300">
          <cell r="A300"/>
          <cell r="B300"/>
          <cell r="D300"/>
        </row>
        <row r="301">
          <cell r="A301"/>
          <cell r="B301"/>
          <cell r="D301"/>
        </row>
        <row r="302">
          <cell r="A302"/>
          <cell r="B302"/>
          <cell r="D302"/>
        </row>
        <row r="303">
          <cell r="A303"/>
          <cell r="B303"/>
          <cell r="D303"/>
        </row>
        <row r="304">
          <cell r="A304"/>
          <cell r="B304"/>
          <cell r="D304"/>
        </row>
        <row r="305">
          <cell r="A305"/>
          <cell r="B305"/>
          <cell r="D305"/>
        </row>
        <row r="306">
          <cell r="A306"/>
          <cell r="B306"/>
          <cell r="D306"/>
        </row>
        <row r="307">
          <cell r="A307"/>
          <cell r="B307"/>
          <cell r="D307"/>
        </row>
        <row r="308">
          <cell r="A308"/>
          <cell r="B308"/>
          <cell r="D308"/>
        </row>
        <row r="309">
          <cell r="A309"/>
          <cell r="B309"/>
          <cell r="D309"/>
        </row>
        <row r="310">
          <cell r="A310"/>
          <cell r="B310"/>
          <cell r="D310"/>
        </row>
        <row r="311">
          <cell r="A311"/>
          <cell r="B311"/>
          <cell r="D311"/>
        </row>
        <row r="312">
          <cell r="A312"/>
          <cell r="B312"/>
          <cell r="D312"/>
        </row>
        <row r="313">
          <cell r="A313"/>
          <cell r="B313"/>
          <cell r="D313"/>
        </row>
        <row r="314">
          <cell r="A314"/>
          <cell r="B314"/>
          <cell r="D314"/>
        </row>
        <row r="315">
          <cell r="A315"/>
          <cell r="B315"/>
          <cell r="D315"/>
        </row>
        <row r="316">
          <cell r="A316"/>
          <cell r="B316"/>
          <cell r="D316"/>
        </row>
        <row r="317">
          <cell r="A317"/>
          <cell r="B317"/>
          <cell r="D317"/>
        </row>
        <row r="318">
          <cell r="A318"/>
          <cell r="B318"/>
          <cell r="D318"/>
        </row>
        <row r="319">
          <cell r="A319"/>
          <cell r="B319"/>
          <cell r="D319"/>
        </row>
        <row r="320">
          <cell r="A320"/>
          <cell r="B320"/>
          <cell r="D320"/>
        </row>
        <row r="321">
          <cell r="A321"/>
          <cell r="B321"/>
          <cell r="D321"/>
        </row>
        <row r="322">
          <cell r="A322"/>
          <cell r="B322"/>
          <cell r="D322"/>
        </row>
        <row r="323">
          <cell r="A323"/>
          <cell r="B323"/>
          <cell r="D323"/>
        </row>
        <row r="324">
          <cell r="A324"/>
          <cell r="B324"/>
          <cell r="D324"/>
        </row>
        <row r="325">
          <cell r="A325"/>
          <cell r="B325"/>
          <cell r="D325"/>
        </row>
        <row r="326">
          <cell r="A326"/>
          <cell r="B326"/>
          <cell r="D326"/>
        </row>
        <row r="327">
          <cell r="A327"/>
          <cell r="B327"/>
          <cell r="D327"/>
        </row>
        <row r="328">
          <cell r="A328"/>
          <cell r="B328"/>
          <cell r="D328"/>
        </row>
        <row r="329">
          <cell r="A329"/>
          <cell r="B329"/>
          <cell r="D329"/>
        </row>
        <row r="330">
          <cell r="A330"/>
          <cell r="B330"/>
          <cell r="D330"/>
        </row>
        <row r="331">
          <cell r="A331"/>
          <cell r="B331"/>
          <cell r="D331"/>
        </row>
        <row r="332">
          <cell r="A332"/>
          <cell r="B332"/>
          <cell r="D332"/>
        </row>
        <row r="333">
          <cell r="A333"/>
          <cell r="B333"/>
          <cell r="D333"/>
        </row>
        <row r="334">
          <cell r="A334"/>
          <cell r="B334"/>
          <cell r="D334"/>
        </row>
        <row r="335">
          <cell r="A335"/>
          <cell r="B335"/>
          <cell r="D335"/>
        </row>
        <row r="336">
          <cell r="A336"/>
          <cell r="B336"/>
          <cell r="D336"/>
        </row>
        <row r="337">
          <cell r="A337"/>
          <cell r="B337"/>
          <cell r="D337"/>
        </row>
        <row r="338">
          <cell r="A338"/>
          <cell r="B338"/>
          <cell r="D338"/>
        </row>
        <row r="339">
          <cell r="A339"/>
          <cell r="B339"/>
          <cell r="D339"/>
        </row>
        <row r="340">
          <cell r="A340"/>
          <cell r="B340"/>
          <cell r="D340"/>
        </row>
        <row r="341">
          <cell r="A341"/>
          <cell r="B341"/>
          <cell r="D341"/>
        </row>
        <row r="342">
          <cell r="A342"/>
          <cell r="B342"/>
          <cell r="D342"/>
        </row>
        <row r="343">
          <cell r="A343"/>
          <cell r="B343"/>
          <cell r="D343"/>
        </row>
        <row r="344">
          <cell r="A344"/>
          <cell r="B344"/>
          <cell r="D344"/>
        </row>
        <row r="345">
          <cell r="A345"/>
          <cell r="B345"/>
          <cell r="D345"/>
        </row>
        <row r="346">
          <cell r="A346"/>
          <cell r="B346"/>
          <cell r="D346"/>
        </row>
        <row r="347">
          <cell r="A347"/>
          <cell r="B347"/>
          <cell r="D347"/>
        </row>
      </sheetData>
    </sheetDataSet>
  </externalBook>
</externalLink>
</file>

<file path=xl/externalLinks/externalLink2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Abfrage Vereine"/>
      <sheetName val="Beispiel"/>
      <sheetName val="Sportstätten"/>
    </sheetNames>
    <sheetDataSet>
      <sheetData sheetId="0"/>
      <sheetData sheetId="1"/>
      <sheetData sheetId="2">
        <row r="254">
          <cell r="A254" t="str">
            <v>Sportplatz Pestalozzi-Gymnasium</v>
          </cell>
          <cell r="B254" t="str">
            <v xml:space="preserve">Pestalozziplatz 22 </v>
          </cell>
          <cell r="C254" t="str">
            <v>01127</v>
          </cell>
          <cell r="D254" t="str">
            <v>Dresden</v>
          </cell>
        </row>
        <row r="255">
          <cell r="A255" t="str">
            <v>Sportplatz Pfotenhauerstraße</v>
          </cell>
          <cell r="B255" t="str">
            <v xml:space="preserve">Pfotenhauerstraße 79 </v>
          </cell>
          <cell r="C255" t="str">
            <v>01307</v>
          </cell>
          <cell r="D255" t="str">
            <v>Dresden</v>
          </cell>
        </row>
        <row r="256">
          <cell r="A256" t="str">
            <v>Sportplatz Pillnitzer Landstraße 94</v>
          </cell>
          <cell r="B256" t="str">
            <v xml:space="preserve">Pillnitzer Landstraße 94 </v>
          </cell>
          <cell r="C256" t="str">
            <v>01326</v>
          </cell>
          <cell r="D256" t="str">
            <v>Dresden</v>
          </cell>
        </row>
        <row r="257">
          <cell r="A257" t="str">
            <v>Sportplatz Pirnaer Landstraße 121 b</v>
          </cell>
          <cell r="B257" t="str">
            <v>Pirnaer Landstraße 121 b</v>
          </cell>
          <cell r="C257" t="str">
            <v>01257</v>
          </cell>
          <cell r="D257" t="str">
            <v>Dresden</v>
          </cell>
        </row>
        <row r="258">
          <cell r="A258" t="str">
            <v>Sportplatz Pirnaer Landstraße 267</v>
          </cell>
          <cell r="B258" t="str">
            <v xml:space="preserve">Pirnaer Landstraße 267 </v>
          </cell>
          <cell r="C258" t="str">
            <v>01259</v>
          </cell>
          <cell r="D258" t="str">
            <v>Dresden</v>
          </cell>
        </row>
        <row r="259">
          <cell r="A259" t="str">
            <v>Sportplatz Saalhausener Straße</v>
          </cell>
          <cell r="B259" t="str">
            <v xml:space="preserve">Williamstraße 12 </v>
          </cell>
          <cell r="C259" t="str">
            <v>01159</v>
          </cell>
          <cell r="D259" t="str">
            <v>Dresden</v>
          </cell>
        </row>
        <row r="260">
          <cell r="A260" t="str">
            <v>Sportplatz Salzburger Straße</v>
          </cell>
          <cell r="B260" t="str">
            <v xml:space="preserve">Salzburger Straße 141 </v>
          </cell>
          <cell r="C260" t="str">
            <v>01237</v>
          </cell>
          <cell r="D260" t="str">
            <v>Dresden</v>
          </cell>
        </row>
        <row r="261">
          <cell r="A261" t="str">
            <v>Sportplatz Schule für Erziehungshilfe "Erich Kästner"</v>
          </cell>
          <cell r="B261" t="str">
            <v xml:space="preserve">Zinzendorfstraße 4 </v>
          </cell>
          <cell r="C261" t="str">
            <v>01069</v>
          </cell>
          <cell r="D261" t="str">
            <v>Dresden</v>
          </cell>
        </row>
        <row r="262">
          <cell r="A262" t="str">
            <v>Sportplatz Steirische Straße</v>
          </cell>
          <cell r="B262" t="str">
            <v xml:space="preserve">Steirische Straße 1 </v>
          </cell>
          <cell r="C262" t="str">
            <v>01279</v>
          </cell>
          <cell r="D262" t="str">
            <v>Dresden</v>
          </cell>
        </row>
        <row r="263">
          <cell r="A263" t="str">
            <v>Sportplatz Stuttgarter Straße</v>
          </cell>
          <cell r="B263" t="str">
            <v xml:space="preserve">Stuttgarter Straße 41 </v>
          </cell>
          <cell r="C263" t="str">
            <v>01189</v>
          </cell>
          <cell r="D263" t="str">
            <v>Dresden</v>
          </cell>
        </row>
        <row r="264">
          <cell r="A264" t="str">
            <v>Sportplatz Tolkewitzer Straße</v>
          </cell>
          <cell r="B264" t="str">
            <v xml:space="preserve">Tolkewitzer Straße 61 </v>
          </cell>
          <cell r="C264" t="str">
            <v>01277</v>
          </cell>
          <cell r="D264" t="str">
            <v>Dresden</v>
          </cell>
        </row>
        <row r="265">
          <cell r="A265" t="str">
            <v>Sportplatz Weixdorf</v>
          </cell>
          <cell r="B265" t="str">
            <v xml:space="preserve">Zum Sportplatz 4 </v>
          </cell>
          <cell r="C265" t="str">
            <v>01108</v>
          </cell>
          <cell r="D265" t="str">
            <v>Dresden</v>
          </cell>
        </row>
        <row r="266">
          <cell r="A266" t="str">
            <v>Sportplatz Wurzener Straße</v>
          </cell>
          <cell r="B266" t="str">
            <v xml:space="preserve">Wurzener Straße 20 </v>
          </cell>
          <cell r="C266" t="str">
            <v>01127</v>
          </cell>
          <cell r="D266" t="str">
            <v>Dresden</v>
          </cell>
        </row>
        <row r="267">
          <cell r="A267" t="str">
            <v>Sportplatz Zum Windkanal</v>
          </cell>
          <cell r="B267" t="str">
            <v xml:space="preserve">Zum Windkanal 14 </v>
          </cell>
          <cell r="C267" t="str">
            <v>01109</v>
          </cell>
          <cell r="D267" t="str">
            <v>Dresden</v>
          </cell>
        </row>
        <row r="268">
          <cell r="A268" t="str">
            <v>Sportraum BSZ Gastgewerbe</v>
          </cell>
          <cell r="B268" t="str">
            <v xml:space="preserve">Ehrlichstraße 1 </v>
          </cell>
          <cell r="C268" t="str">
            <v>01067</v>
          </cell>
          <cell r="D268" t="str">
            <v>Dresden</v>
          </cell>
        </row>
        <row r="269">
          <cell r="A269" t="str">
            <v>Sportzentrum Blasewitz</v>
          </cell>
          <cell r="B269" t="str">
            <v xml:space="preserve">Oehmestraße 1 </v>
          </cell>
          <cell r="C269" t="str">
            <v>01277</v>
          </cell>
          <cell r="D269" t="str">
            <v>Dresden</v>
          </cell>
        </row>
        <row r="270">
          <cell r="A270" t="str">
            <v>SPORTZENTRUM Hochland e.V.</v>
          </cell>
          <cell r="B270" t="str">
            <v>Bautzner Landstraße 291</v>
          </cell>
          <cell r="C270" t="str">
            <v>01328</v>
          </cell>
          <cell r="D270" t="str">
            <v>Dresden</v>
          </cell>
        </row>
        <row r="271">
          <cell r="A271" t="str">
            <v>Sprunghalle Freiberger Platz</v>
          </cell>
          <cell r="B271" t="str">
            <v>Freiberger Platz 1 a</v>
          </cell>
          <cell r="C271" t="str">
            <v>01067</v>
          </cell>
          <cell r="D271" t="str">
            <v>Dresden</v>
          </cell>
        </row>
        <row r="272">
          <cell r="A272" t="str">
            <v>Stadion Bodenbacher Straße</v>
          </cell>
          <cell r="B272" t="str">
            <v xml:space="preserve">Bodenbacher Straße 152 </v>
          </cell>
          <cell r="C272" t="str">
            <v>01277</v>
          </cell>
          <cell r="D272" t="str">
            <v>Dresden</v>
          </cell>
        </row>
        <row r="273">
          <cell r="A273" t="str">
            <v>Tennisanlage Waldpark</v>
          </cell>
          <cell r="B273" t="str">
            <v xml:space="preserve">Vogesenweg 10 </v>
          </cell>
          <cell r="C273" t="str">
            <v>01309</v>
          </cell>
          <cell r="D273" t="str">
            <v>Dresden</v>
          </cell>
        </row>
        <row r="274">
          <cell r="A274" t="str">
            <v>Tennisgelände Andreas-Schubert-Straße</v>
          </cell>
          <cell r="B274" t="str">
            <v>Andreas-Schubert-Straße 51</v>
          </cell>
          <cell r="C274" t="str">
            <v>01069</v>
          </cell>
          <cell r="D274" t="str">
            <v>Dresden</v>
          </cell>
        </row>
        <row r="275">
          <cell r="A275" t="str">
            <v>Traditionelles Taekwon-DO Studio</v>
          </cell>
          <cell r="B275" t="str">
            <v>Reisewitzer Straße 29</v>
          </cell>
          <cell r="C275" t="str">
            <v>01159</v>
          </cell>
          <cell r="D275" t="str">
            <v>Dresden</v>
          </cell>
        </row>
        <row r="276">
          <cell r="A276" t="str">
            <v>XXL Dresden</v>
          </cell>
          <cell r="B276" t="str">
            <v xml:space="preserve">Breitscheidstraße 40 </v>
          </cell>
          <cell r="C276" t="str">
            <v>01237</v>
          </cell>
          <cell r="D276" t="str">
            <v>Dresden</v>
          </cell>
        </row>
      </sheetData>
    </sheetDataSet>
  </externalBook>
</externalLink>
</file>

<file path=xl/externalLinks/externalLink2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Abfrage Vereine"/>
      <sheetName val="Beispiel"/>
      <sheetName val="Sportstätten"/>
    </sheetNames>
    <sheetDataSet>
      <sheetData sheetId="0"/>
      <sheetData sheetId="1"/>
      <sheetData sheetId="2">
        <row r="3">
          <cell r="A3" t="str">
            <v>Ballsportarena</v>
          </cell>
          <cell r="B3" t="str">
            <v xml:space="preserve">Weißeritzstraße 4 </v>
          </cell>
          <cell r="C3" t="str">
            <v>01067</v>
          </cell>
          <cell r="D3" t="str">
            <v>Dresden</v>
          </cell>
        </row>
        <row r="4">
          <cell r="A4" t="str">
            <v>Bootshaus Fidelio-F.-Finke-Straße</v>
          </cell>
          <cell r="B4" t="str">
            <v xml:space="preserve">Fidelio-F.-Finke-Straße 12 </v>
          </cell>
          <cell r="C4" t="str">
            <v>01326</v>
          </cell>
          <cell r="D4" t="str">
            <v>Dresden</v>
          </cell>
        </row>
        <row r="5">
          <cell r="A5" t="str">
            <v>Bootshaus Hamburger Straße</v>
          </cell>
          <cell r="B5" t="str">
            <v xml:space="preserve">Hamburger Straße 84 </v>
          </cell>
          <cell r="C5" t="str">
            <v>01157</v>
          </cell>
          <cell r="D5" t="str">
            <v>Dresden</v>
          </cell>
        </row>
        <row r="6">
          <cell r="A6" t="str">
            <v>Bootshaus Heinrich-Schütz-Straße</v>
          </cell>
          <cell r="B6" t="str">
            <v xml:space="preserve">Heinrich-Schütz-Straße 2 </v>
          </cell>
          <cell r="C6" t="str">
            <v>01277</v>
          </cell>
          <cell r="D6" t="str">
            <v>Dresden</v>
          </cell>
        </row>
        <row r="7">
          <cell r="A7" t="str">
            <v>Bootshaus Iglauer Straße</v>
          </cell>
          <cell r="B7" t="str">
            <v xml:space="preserve">Iglauer Straße 17 </v>
          </cell>
          <cell r="C7" t="str">
            <v>01279</v>
          </cell>
          <cell r="D7" t="str">
            <v>Dresden</v>
          </cell>
        </row>
        <row r="8">
          <cell r="A8" t="str">
            <v>Bootshaus Käthe-Kollwitz-Ufer</v>
          </cell>
          <cell r="B8" t="str">
            <v>Käthe-Kollwitz-Ufer 33 b</v>
          </cell>
          <cell r="C8" t="str">
            <v>01307</v>
          </cell>
          <cell r="D8" t="str">
            <v>Dresden</v>
          </cell>
        </row>
        <row r="9">
          <cell r="A9" t="str">
            <v>Bootshaus Landeshauptstadt Dresden</v>
          </cell>
          <cell r="B9" t="str">
            <v xml:space="preserve">Tolkewitzer Straße 81 </v>
          </cell>
          <cell r="C9" t="str">
            <v>01277</v>
          </cell>
          <cell r="D9" t="str">
            <v>Dresden</v>
          </cell>
        </row>
        <row r="10">
          <cell r="A10" t="str">
            <v>Bootshaus Laubegaster Ufer 35</v>
          </cell>
          <cell r="B10" t="str">
            <v xml:space="preserve">Laubegaster Ufer 35 </v>
          </cell>
          <cell r="C10" t="str">
            <v>01279</v>
          </cell>
          <cell r="D10" t="str">
            <v>Dresden</v>
          </cell>
        </row>
        <row r="11">
          <cell r="A11" t="str">
            <v>Bootshaus Laubegaster Ufer 8</v>
          </cell>
          <cell r="B11" t="str">
            <v xml:space="preserve">Laubegaster Ufer 8 </v>
          </cell>
          <cell r="C11" t="str">
            <v>01279</v>
          </cell>
          <cell r="D11" t="str">
            <v>Dresden</v>
          </cell>
        </row>
        <row r="12">
          <cell r="A12" t="str">
            <v>Bootshaus Leipziger Straße</v>
          </cell>
          <cell r="B12" t="str">
            <v>Leipziger Straße 91 a</v>
          </cell>
          <cell r="C12" t="str">
            <v>01127</v>
          </cell>
          <cell r="D12" t="str">
            <v>Dresden</v>
          </cell>
        </row>
        <row r="13">
          <cell r="A13" t="str">
            <v>Bootshaus Sächsischer Seesportclub Dresden</v>
          </cell>
          <cell r="B13" t="str">
            <v xml:space="preserve">Tolkewitzer Straße 65 </v>
          </cell>
          <cell r="C13" t="str">
            <v>01277</v>
          </cell>
          <cell r="D13" t="str">
            <v>Dresden</v>
          </cell>
        </row>
        <row r="14">
          <cell r="A14" t="str">
            <v>Bootshaus Scharfenberger Straße</v>
          </cell>
          <cell r="B14" t="str">
            <v xml:space="preserve">Scharfenberger Straße 4 </v>
          </cell>
          <cell r="C14" t="str">
            <v>01139</v>
          </cell>
          <cell r="D14" t="str">
            <v>Dresden</v>
          </cell>
        </row>
        <row r="15">
          <cell r="A15" t="str">
            <v>Bootshaus Tolkewitzer Straße</v>
          </cell>
          <cell r="B15" t="str">
            <v xml:space="preserve">Tolkewitzer Straße 69 </v>
          </cell>
          <cell r="C15" t="str">
            <v>01277</v>
          </cell>
          <cell r="D15" t="str">
            <v>Dresden</v>
          </cell>
        </row>
        <row r="16">
          <cell r="A16" t="str">
            <v>Büro- und Verwaltungsgebäude  EBS</v>
          </cell>
          <cell r="B16" t="str">
            <v>Freiberger Str. 31</v>
          </cell>
          <cell r="C16" t="str">
            <v>01067</v>
          </cell>
          <cell r="D16" t="str">
            <v>Dresden</v>
          </cell>
        </row>
        <row r="17">
          <cell r="A17" t="str">
            <v>Erlweinturnhalle</v>
          </cell>
          <cell r="B17" t="str">
            <v>Bünaustraße 30 a</v>
          </cell>
          <cell r="C17" t="str">
            <v>01159</v>
          </cell>
          <cell r="D17" t="str">
            <v>Dresden</v>
          </cell>
        </row>
        <row r="18">
          <cell r="A18" t="str">
            <v>Joynext Arena</v>
          </cell>
          <cell r="B18" t="str">
            <v xml:space="preserve">Magdeburger Straße 10 </v>
          </cell>
          <cell r="C18" t="str">
            <v>01067</v>
          </cell>
          <cell r="D18" t="str">
            <v>Dresden</v>
          </cell>
        </row>
        <row r="19">
          <cell r="A19" t="str">
            <v>Kletterzentrum DAV Dresden</v>
          </cell>
          <cell r="B19" t="str">
            <v xml:space="preserve">Papiermühlengasse 10 </v>
          </cell>
          <cell r="C19" t="str">
            <v>01159</v>
          </cell>
          <cell r="D19" t="str">
            <v>Dresden</v>
          </cell>
        </row>
        <row r="20">
          <cell r="A20" t="str">
            <v>Kunstrasenplatz Dohnaer Str.</v>
          </cell>
          <cell r="B20" t="str">
            <v>Dohnaer Str. 154</v>
          </cell>
          <cell r="C20" t="str">
            <v>01239</v>
          </cell>
          <cell r="D20" t="str">
            <v>Dresden</v>
          </cell>
        </row>
        <row r="21">
          <cell r="A21" t="str">
            <v>Mandala Boulderhalle</v>
          </cell>
          <cell r="B21" t="str">
            <v xml:space="preserve">Königsbrücker Straße 96 </v>
          </cell>
          <cell r="C21" t="str">
            <v>01099</v>
          </cell>
          <cell r="D21" t="str">
            <v>Dresden</v>
          </cell>
        </row>
        <row r="22">
          <cell r="A22" t="str">
            <v>Margon Arena</v>
          </cell>
          <cell r="B22" t="str">
            <v xml:space="preserve">Bodenbacher Straße 154 </v>
          </cell>
          <cell r="C22" t="str">
            <v>01277</v>
          </cell>
          <cell r="D22" t="str">
            <v>Dresden</v>
          </cell>
        </row>
        <row r="23">
          <cell r="A23" t="str">
            <v>Schwimmhalle Bühlau</v>
          </cell>
          <cell r="B23" t="str">
            <v>Bautzner Landstraße 92 c</v>
          </cell>
          <cell r="C23" t="str">
            <v>01324</v>
          </cell>
          <cell r="D23" t="str">
            <v>Dresden</v>
          </cell>
        </row>
        <row r="24">
          <cell r="A24" t="str">
            <v>Schwimmhalle Freiberger Platz</v>
          </cell>
          <cell r="B24" t="str">
            <v>Freiberger Platz 1 a</v>
          </cell>
          <cell r="C24" t="str">
            <v>01067</v>
          </cell>
          <cell r="D24" t="str">
            <v>Dresden</v>
          </cell>
        </row>
        <row r="25">
          <cell r="A25" t="str">
            <v>Schwimmhalle Georg-Arnhold-Bad</v>
          </cell>
          <cell r="B25" t="str">
            <v>Helmut-Schön-Allee 2</v>
          </cell>
          <cell r="C25" t="str">
            <v>01069</v>
          </cell>
          <cell r="D25" t="str">
            <v>Dresden</v>
          </cell>
        </row>
        <row r="26">
          <cell r="A26" t="str">
            <v>Schwimmhalle Klotzsche</v>
          </cell>
          <cell r="B26" t="str">
            <v xml:space="preserve">Zum Windkanal 14 </v>
          </cell>
          <cell r="C26" t="str">
            <v>01109</v>
          </cell>
          <cell r="D26" t="str">
            <v>Dresden</v>
          </cell>
        </row>
        <row r="27">
          <cell r="A27" t="str">
            <v>Schwimmhalle Prohlis</v>
          </cell>
          <cell r="B27" t="str">
            <v xml:space="preserve">Senftenberger Straße 58 </v>
          </cell>
          <cell r="C27" t="str">
            <v>01239</v>
          </cell>
          <cell r="D27" t="str">
            <v>Dresden</v>
          </cell>
        </row>
        <row r="28">
          <cell r="A28" t="str">
            <v>Seidnitz Center</v>
          </cell>
          <cell r="B28" t="str">
            <v>Enderstraße 59</v>
          </cell>
          <cell r="C28" t="str">
            <v>01277</v>
          </cell>
          <cell r="D28" t="str">
            <v>Dresden</v>
          </cell>
        </row>
        <row r="29">
          <cell r="A29" t="str">
            <v xml:space="preserve">Skatehalle Dresden </v>
          </cell>
          <cell r="B29" t="str">
            <v>Lohrmannstraße 22</v>
          </cell>
          <cell r="C29" t="str">
            <v>01237</v>
          </cell>
          <cell r="D29" t="str">
            <v>Dresden</v>
          </cell>
        </row>
        <row r="30">
          <cell r="A30" t="str">
            <v>Skatepark Lingnerallee</v>
          </cell>
          <cell r="B30" t="str">
            <v>Lingnerallee</v>
          </cell>
          <cell r="C30" t="str">
            <v>01069</v>
          </cell>
          <cell r="D30" t="str">
            <v>Dresden</v>
          </cell>
        </row>
        <row r="31">
          <cell r="A31" t="str">
            <v>Snoobi Dresden e.V.</v>
          </cell>
          <cell r="B31" t="str">
            <v>Rethelstraße 26</v>
          </cell>
          <cell r="C31" t="str">
            <v>01139</v>
          </cell>
          <cell r="D31" t="str">
            <v>Dresden</v>
          </cell>
        </row>
        <row r="32">
          <cell r="A32" t="str">
            <v>Sport &amp; Tanzstudio Dresden</v>
          </cell>
          <cell r="B32" t="str">
            <v xml:space="preserve">Saydaer Straße 6 </v>
          </cell>
          <cell r="C32" t="str">
            <v>01257</v>
          </cell>
          <cell r="D32" t="str">
            <v>Dresden</v>
          </cell>
        </row>
        <row r="33">
          <cell r="A33" t="str">
            <v>Sport- und Freizeittreff Gönnsdorf e.V.</v>
          </cell>
          <cell r="B33" t="str">
            <v>Schönfelder Landstraße 27</v>
          </cell>
          <cell r="C33" t="str">
            <v>01328</v>
          </cell>
          <cell r="D33" t="str">
            <v>Dresden</v>
          </cell>
        </row>
        <row r="34">
          <cell r="A34" t="str">
            <v>Sporthalle 10. Grundschule</v>
          </cell>
          <cell r="B34" t="str">
            <v xml:space="preserve">Struvestraße 11 </v>
          </cell>
          <cell r="C34" t="str">
            <v>01069</v>
          </cell>
          <cell r="D34" t="str">
            <v>Dresden</v>
          </cell>
        </row>
        <row r="35">
          <cell r="A35" t="str">
            <v>Sporthalle 101. Oberschule</v>
          </cell>
          <cell r="B35" t="str">
            <v xml:space="preserve">Pfotenhauerstraße 42 </v>
          </cell>
          <cell r="C35" t="str">
            <v>01307</v>
          </cell>
          <cell r="D35" t="str">
            <v>Dresden</v>
          </cell>
        </row>
        <row r="36">
          <cell r="A36" t="str">
            <v>Sporthalle 102. Grundschule</v>
          </cell>
          <cell r="B36" t="str">
            <v xml:space="preserve">Pfotenhauerstraße 40 </v>
          </cell>
          <cell r="C36" t="str">
            <v>01307</v>
          </cell>
          <cell r="D36" t="str">
            <v>Dresden</v>
          </cell>
        </row>
        <row r="37">
          <cell r="A37" t="str">
            <v>Sporthalle 103. Grundschule</v>
          </cell>
          <cell r="B37" t="str">
            <v xml:space="preserve">Hohnsteiner Straße 8 </v>
          </cell>
          <cell r="C37" t="str">
            <v>01099</v>
          </cell>
          <cell r="D37" t="str">
            <v>Dresden</v>
          </cell>
        </row>
        <row r="38">
          <cell r="A38" t="str">
            <v>Sporthalle 106. Grundschule</v>
          </cell>
          <cell r="B38" t="str">
            <v xml:space="preserve">Großenhainer Straße 187 </v>
          </cell>
          <cell r="C38" t="str">
            <v>01129</v>
          </cell>
          <cell r="D38" t="str">
            <v>Dresden</v>
          </cell>
        </row>
        <row r="39">
          <cell r="A39" t="str">
            <v>Sporthalle 108. Grundschule/ 107. Oberschule</v>
          </cell>
          <cell r="B39" t="str">
            <v xml:space="preserve">Geisingstraße 45 </v>
          </cell>
          <cell r="C39" t="str">
            <v>01309</v>
          </cell>
          <cell r="D39" t="str">
            <v>Dresden</v>
          </cell>
        </row>
        <row r="40">
          <cell r="A40" t="str">
            <v>Sporthalle 113. Grundschule</v>
          </cell>
          <cell r="B40" t="str">
            <v xml:space="preserve">Georg-Nerlich-Straße 1 </v>
          </cell>
          <cell r="C40" t="str">
            <v>01307</v>
          </cell>
          <cell r="D40" t="str">
            <v>Dresden</v>
          </cell>
        </row>
        <row r="41">
          <cell r="A41" t="str">
            <v>Sporthalle 116. Oberschule</v>
          </cell>
          <cell r="B41" t="str">
            <v xml:space="preserve">Feuerbachstraße 5 </v>
          </cell>
          <cell r="C41" t="str">
            <v>01219</v>
          </cell>
          <cell r="D41" t="str">
            <v>Dresden</v>
          </cell>
        </row>
        <row r="42">
          <cell r="A42" t="str">
            <v>Sporthalle 117. Grundschule</v>
          </cell>
          <cell r="B42" t="str">
            <v xml:space="preserve">Hochschulstraße 35 </v>
          </cell>
          <cell r="C42" t="str">
            <v>01069</v>
          </cell>
          <cell r="D42" t="str">
            <v>Dresden</v>
          </cell>
        </row>
        <row r="43">
          <cell r="A43" t="str">
            <v>Sporthalle 12. Grundschule</v>
          </cell>
          <cell r="B43" t="str">
            <v xml:space="preserve">Hebbelstraße 20 </v>
          </cell>
          <cell r="C43" t="str">
            <v>01157</v>
          </cell>
          <cell r="D43" t="str">
            <v>Dresden</v>
          </cell>
        </row>
        <row r="44">
          <cell r="A44" t="str">
            <v>Sporthalle 120. Grundschule</v>
          </cell>
          <cell r="B44" t="str">
            <v xml:space="preserve">Trattendorfer Straße 1 </v>
          </cell>
          <cell r="C44" t="str">
            <v>01239</v>
          </cell>
          <cell r="D44" t="str">
            <v>Dresden</v>
          </cell>
        </row>
        <row r="45">
          <cell r="A45" t="str">
            <v>Sporthalle 121. Oberschule</v>
          </cell>
          <cell r="B45" t="str">
            <v xml:space="preserve">Gamigstraße 28 </v>
          </cell>
          <cell r="C45" t="str">
            <v>01239</v>
          </cell>
          <cell r="D45" t="str">
            <v>Dresden</v>
          </cell>
        </row>
        <row r="46">
          <cell r="A46" t="str">
            <v>Sporthalle 128. Oberschule</v>
          </cell>
          <cell r="B46" t="str">
            <v xml:space="preserve">Rudolf-Bergander-Ring 3 </v>
          </cell>
          <cell r="C46" t="str">
            <v>01219</v>
          </cell>
          <cell r="D46" t="str">
            <v>Dresden</v>
          </cell>
        </row>
        <row r="47">
          <cell r="A47" t="str">
            <v>Sporthalle 129. Grundschule</v>
          </cell>
          <cell r="B47" t="str">
            <v xml:space="preserve">Otto-Dix-Ring 57 </v>
          </cell>
          <cell r="C47" t="str">
            <v>01219</v>
          </cell>
          <cell r="D47" t="str">
            <v>Dresden</v>
          </cell>
        </row>
        <row r="48">
          <cell r="A48" t="str">
            <v>Sporthalle 135. Grundschule</v>
          </cell>
          <cell r="B48" t="str">
            <v xml:space="preserve">Amalie-Dietrich-Platz 10 </v>
          </cell>
          <cell r="C48" t="str">
            <v>01169</v>
          </cell>
          <cell r="D48" t="str">
            <v>Dresden</v>
          </cell>
        </row>
        <row r="49">
          <cell r="A49" t="str">
            <v>Sporthalle 138. Oberschule</v>
          </cell>
          <cell r="B49" t="str">
            <v xml:space="preserve">Omsewitzer Ring 2 </v>
          </cell>
          <cell r="C49" t="str">
            <v>01169</v>
          </cell>
          <cell r="D49" t="str">
            <v>Dresden</v>
          </cell>
        </row>
        <row r="50">
          <cell r="A50" t="str">
            <v>Sporthalle 139. Grundschule</v>
          </cell>
          <cell r="B50" t="str">
            <v xml:space="preserve">Omsewitzer Ring 4 </v>
          </cell>
          <cell r="C50" t="str">
            <v>01169</v>
          </cell>
          <cell r="D50" t="str">
            <v>Dresden</v>
          </cell>
        </row>
        <row r="51">
          <cell r="A51" t="str">
            <v>Sporthalle 14. Grundschule und "Robinsonschule"</v>
          </cell>
          <cell r="B51" t="str">
            <v xml:space="preserve">Schweizer Straße 7 </v>
          </cell>
          <cell r="C51" t="str">
            <v>01069</v>
          </cell>
          <cell r="D51" t="str">
            <v>Dresden</v>
          </cell>
        </row>
        <row r="52">
          <cell r="A52" t="str">
            <v>Sporthalle 144. Grundschule</v>
          </cell>
          <cell r="B52" t="str">
            <v>Herbststraße 21 a</v>
          </cell>
          <cell r="C52" t="str">
            <v>01139</v>
          </cell>
          <cell r="D52" t="str">
            <v>Dresden</v>
          </cell>
        </row>
        <row r="53">
          <cell r="A53" t="str">
            <v>Sporthalle 147. Grundschule</v>
          </cell>
          <cell r="B53" t="str">
            <v>Döbelner Straße 6 b</v>
          </cell>
          <cell r="C53" t="str">
            <v>01129</v>
          </cell>
          <cell r="D53" t="str">
            <v>Dresden</v>
          </cell>
        </row>
        <row r="54">
          <cell r="A54" t="str">
            <v>Sporthalle 15. Grundschule</v>
          </cell>
          <cell r="B54" t="str">
            <v>Görlitzer Straße 8</v>
          </cell>
          <cell r="C54" t="str">
            <v>01099</v>
          </cell>
          <cell r="D54" t="str">
            <v>Dresden</v>
          </cell>
        </row>
        <row r="55">
          <cell r="A55" t="str">
            <v>Sporthalle 153. Grundschule</v>
          </cell>
          <cell r="B55" t="str">
            <v>Fröbelstraße 1</v>
          </cell>
          <cell r="C55" t="str">
            <v>01159</v>
          </cell>
          <cell r="D55" t="str">
            <v>Dresden</v>
          </cell>
        </row>
        <row r="56">
          <cell r="A56" t="str">
            <v>Sporthalle 16. Grundschule</v>
          </cell>
          <cell r="B56" t="str">
            <v xml:space="preserve">Josephinenstraße 6 </v>
          </cell>
          <cell r="C56" t="str">
            <v>01069</v>
          </cell>
          <cell r="D56" t="str">
            <v>Dresden</v>
          </cell>
        </row>
        <row r="57">
          <cell r="A57" t="str">
            <v>Sporthalle 19. Grundschule</v>
          </cell>
          <cell r="B57" t="str">
            <v xml:space="preserve">Am Jägerpark 5 </v>
          </cell>
          <cell r="C57" t="str">
            <v>01099</v>
          </cell>
          <cell r="D57" t="str">
            <v>Dresden</v>
          </cell>
        </row>
        <row r="58">
          <cell r="A58" t="str">
            <v>Sporthalle 25. Grund- und Oberschule</v>
          </cell>
          <cell r="B58" t="str">
            <v xml:space="preserve">Pohlandstraße 40 </v>
          </cell>
          <cell r="C58" t="str">
            <v>01309</v>
          </cell>
          <cell r="D58" t="str">
            <v>Dresden</v>
          </cell>
        </row>
        <row r="59">
          <cell r="A59" t="str">
            <v>Sporthalle 26. Grundschule</v>
          </cell>
          <cell r="B59" t="str">
            <v xml:space="preserve">Osterbergstraße 22 </v>
          </cell>
          <cell r="C59" t="str">
            <v>01127</v>
          </cell>
          <cell r="D59" t="str">
            <v>Dresden</v>
          </cell>
        </row>
        <row r="60">
          <cell r="A60" t="str">
            <v>Sporthalle 30. Grundschule</v>
          </cell>
          <cell r="B60" t="str">
            <v xml:space="preserve">Hechtstraße 55 </v>
          </cell>
          <cell r="C60" t="str">
            <v>01097</v>
          </cell>
          <cell r="D60" t="str">
            <v>Dresden</v>
          </cell>
        </row>
        <row r="61">
          <cell r="A61" t="str">
            <v>Sporthalle 30. Oberschule</v>
          </cell>
          <cell r="B61" t="str">
            <v xml:space="preserve">Unterer Kreuzweg 4 </v>
          </cell>
          <cell r="C61" t="str">
            <v>01097</v>
          </cell>
          <cell r="D61" t="str">
            <v>Dresden</v>
          </cell>
        </row>
        <row r="62">
          <cell r="A62" t="str">
            <v>Sporthalle 32. Grundschule</v>
          </cell>
          <cell r="B62" t="str">
            <v xml:space="preserve">Hofmannstraße 34 </v>
          </cell>
          <cell r="C62" t="str">
            <v>01277</v>
          </cell>
          <cell r="D62" t="str">
            <v>Dresden</v>
          </cell>
        </row>
        <row r="63">
          <cell r="A63" t="str">
            <v>Sporthalle 32. Oberschule</v>
          </cell>
          <cell r="B63" t="str">
            <v xml:space="preserve">Schilfweg 3 </v>
          </cell>
          <cell r="C63" t="str">
            <v>01237</v>
          </cell>
          <cell r="D63" t="str">
            <v>Dresden</v>
          </cell>
        </row>
        <row r="64">
          <cell r="A64" t="str">
            <v>Sporthalle 33. Grundschule</v>
          </cell>
          <cell r="B64" t="str">
            <v xml:space="preserve">Marienberger Straße 7 </v>
          </cell>
          <cell r="C64" t="str">
            <v>01279</v>
          </cell>
          <cell r="D64" t="str">
            <v>Dresden</v>
          </cell>
        </row>
        <row r="65">
          <cell r="A65" t="str">
            <v>Sporthalle 35. Grundschule</v>
          </cell>
          <cell r="B65" t="str">
            <v xml:space="preserve">Bünaustraße 12 </v>
          </cell>
          <cell r="C65" t="str">
            <v>01159</v>
          </cell>
          <cell r="D65" t="str">
            <v>Dresden</v>
          </cell>
        </row>
        <row r="66">
          <cell r="A66" t="str">
            <v>Sporthalle 35. Oberschule</v>
          </cell>
          <cell r="B66" t="str">
            <v xml:space="preserve">Clara-Zetkin-Straße 20 </v>
          </cell>
          <cell r="C66" t="str">
            <v>01159</v>
          </cell>
          <cell r="D66" t="str">
            <v>Dresden</v>
          </cell>
        </row>
        <row r="67">
          <cell r="A67" t="str">
            <v>Sporthalle 36. Oberschule/ 37. Grundschule</v>
          </cell>
          <cell r="B67" t="str">
            <v xml:space="preserve">Emil-Ueberall-Straße 34 </v>
          </cell>
          <cell r="C67" t="str">
            <v>01159</v>
          </cell>
          <cell r="D67" t="str">
            <v>Dresden</v>
          </cell>
        </row>
        <row r="68">
          <cell r="A68" t="str">
            <v>Sporthalle 39. Grundschule</v>
          </cell>
          <cell r="B68" t="str">
            <v xml:space="preserve">Schleiermacherstraße 8 </v>
          </cell>
          <cell r="C68" t="str">
            <v>01187</v>
          </cell>
          <cell r="D68" t="str">
            <v>Dresden</v>
          </cell>
        </row>
        <row r="69">
          <cell r="A69" t="str">
            <v>Sporthalle 4. Grundschule</v>
          </cell>
          <cell r="B69" t="str">
            <v xml:space="preserve">Löwenstraße 2 </v>
          </cell>
          <cell r="C69" t="str">
            <v>01099</v>
          </cell>
          <cell r="D69" t="str">
            <v>Dresden</v>
          </cell>
        </row>
        <row r="70">
          <cell r="A70" t="str">
            <v>Sporthalle 41. Grundschule</v>
          </cell>
          <cell r="B70" t="str">
            <v xml:space="preserve">Hauptmannstraße 15 </v>
          </cell>
          <cell r="C70" t="str">
            <v>01139</v>
          </cell>
          <cell r="D70" t="str">
            <v>Dresden</v>
          </cell>
        </row>
        <row r="71">
          <cell r="A71" t="str">
            <v>Sporthalle 43. Grundschule</v>
          </cell>
          <cell r="B71" t="str">
            <v xml:space="preserve">Riegelplatz 2 </v>
          </cell>
          <cell r="C71" t="str">
            <v>01139</v>
          </cell>
          <cell r="D71" t="str">
            <v>Dresden</v>
          </cell>
        </row>
        <row r="72">
          <cell r="A72" t="str">
            <v>Sporthalle 44. Grundschule</v>
          </cell>
          <cell r="B72" t="str">
            <v xml:space="preserve">Salbachstraße 10 </v>
          </cell>
          <cell r="C72" t="str">
            <v>01279</v>
          </cell>
          <cell r="D72" t="str">
            <v>Dresden</v>
          </cell>
        </row>
        <row r="73">
          <cell r="A73" t="str">
            <v>Sporthalle 46. Oberschule</v>
          </cell>
          <cell r="B73" t="str">
            <v xml:space="preserve">Bernhardstraße 18 </v>
          </cell>
          <cell r="C73" t="str">
            <v>01069</v>
          </cell>
          <cell r="D73" t="str">
            <v>Dresden</v>
          </cell>
        </row>
        <row r="74">
          <cell r="A74" t="str">
            <v>Sporthalle 47. Grundschule</v>
          </cell>
          <cell r="B74" t="str">
            <v xml:space="preserve">Mockritzer Straße 19 </v>
          </cell>
          <cell r="C74" t="str">
            <v>01219</v>
          </cell>
          <cell r="D74" t="str">
            <v>Dresden</v>
          </cell>
        </row>
        <row r="75">
          <cell r="A75" t="str">
            <v>Sporthalle 48. Grundschule</v>
          </cell>
          <cell r="B75" t="str">
            <v xml:space="preserve">Seminarstraße 11 </v>
          </cell>
          <cell r="C75" t="str">
            <v>01067</v>
          </cell>
          <cell r="D75" t="str">
            <v>Dresden</v>
          </cell>
        </row>
        <row r="76">
          <cell r="A76" t="str">
            <v>Sporthalle 49. Grundschule</v>
          </cell>
          <cell r="B76" t="str">
            <v xml:space="preserve">Bernhardstraße 80 </v>
          </cell>
          <cell r="C76" t="str">
            <v>01187</v>
          </cell>
          <cell r="D76" t="str">
            <v>Dresden</v>
          </cell>
        </row>
        <row r="77">
          <cell r="A77" t="str">
            <v>Sporthalle 50. Grundschule</v>
          </cell>
          <cell r="B77" t="str">
            <v xml:space="preserve">Dörnichtweg 54 </v>
          </cell>
          <cell r="C77" t="str">
            <v>01109</v>
          </cell>
          <cell r="D77" t="str">
            <v>Dresden</v>
          </cell>
        </row>
        <row r="78">
          <cell r="A78" t="str">
            <v>Sporthalle 51. Grundschule</v>
          </cell>
          <cell r="B78" t="str">
            <v xml:space="preserve">Rosa-Menzer-Straße 24 </v>
          </cell>
          <cell r="C78" t="str">
            <v>01309</v>
          </cell>
          <cell r="D78" t="str">
            <v>Dresden</v>
          </cell>
        </row>
        <row r="79">
          <cell r="A79" t="str">
            <v>Sporthalle 55. Oberschule</v>
          </cell>
          <cell r="B79" t="str">
            <v xml:space="preserve">Nöthnitzer Straße 6 </v>
          </cell>
          <cell r="C79" t="str">
            <v>01187</v>
          </cell>
          <cell r="D79" t="str">
            <v>Dresden</v>
          </cell>
        </row>
        <row r="80">
          <cell r="A80" t="str">
            <v>Sporthalle 56. Grundschule</v>
          </cell>
          <cell r="B80" t="str">
            <v xml:space="preserve">Böttgerstraße 11 </v>
          </cell>
          <cell r="C80" t="str">
            <v>01129</v>
          </cell>
          <cell r="D80" t="str">
            <v>Dresden</v>
          </cell>
        </row>
        <row r="81">
          <cell r="A81" t="str">
            <v>Sporthalle 56. Oberschule</v>
          </cell>
          <cell r="B81" t="str">
            <v xml:space="preserve">Aachener Straße 10 </v>
          </cell>
          <cell r="C81" t="str">
            <v>01129</v>
          </cell>
          <cell r="D81" t="str">
            <v>Dresden</v>
          </cell>
        </row>
        <row r="82">
          <cell r="A82" t="str">
            <v>Sporthalle 59. Grundschule</v>
          </cell>
          <cell r="B82" t="str">
            <v xml:space="preserve">Kurparkstraße 12 </v>
          </cell>
          <cell r="C82" t="str">
            <v>01324</v>
          </cell>
          <cell r="D82" t="str">
            <v>Dresden</v>
          </cell>
        </row>
        <row r="83">
          <cell r="A83" t="str">
            <v>Sporthalle 6. Grundschule</v>
          </cell>
          <cell r="B83" t="str">
            <v xml:space="preserve">Fetscherstraße 2 </v>
          </cell>
          <cell r="C83" t="str">
            <v>01307</v>
          </cell>
          <cell r="D83" t="str">
            <v>Dresden</v>
          </cell>
        </row>
        <row r="84">
          <cell r="A84" t="str">
            <v>Sporthalle 61. Grundschule</v>
          </cell>
          <cell r="B84" t="str">
            <v>Hutbergstraße 2</v>
          </cell>
          <cell r="C84" t="str">
            <v>01326</v>
          </cell>
          <cell r="D84" t="str">
            <v>Dresden</v>
          </cell>
        </row>
        <row r="85">
          <cell r="A85" t="str">
            <v>Sporthalle 62. Grundschule</v>
          </cell>
          <cell r="B85" t="str">
            <v xml:space="preserve">Pillnitzer Landstraße 38 </v>
          </cell>
          <cell r="C85" t="str">
            <v>01326</v>
          </cell>
          <cell r="D85" t="str">
            <v>Dresden</v>
          </cell>
        </row>
        <row r="86">
          <cell r="A86" t="str">
            <v>Sporthalle 62. Oberschule</v>
          </cell>
          <cell r="B86" t="str">
            <v xml:space="preserve">Fidelio-F.-Finke-Straße 15 </v>
          </cell>
          <cell r="C86" t="str">
            <v>01326</v>
          </cell>
          <cell r="D86" t="str">
            <v>Dresden</v>
          </cell>
        </row>
        <row r="87">
          <cell r="A87" t="str">
            <v>Sporthalle 63. Grundschule</v>
          </cell>
          <cell r="B87" t="str">
            <v xml:space="preserve">Wägnerstraße 24 </v>
          </cell>
          <cell r="C87" t="str">
            <v>01309</v>
          </cell>
          <cell r="D87" t="str">
            <v>Dresden</v>
          </cell>
        </row>
        <row r="88">
          <cell r="A88" t="str">
            <v>Sporthalle 64. Oberschule</v>
          </cell>
          <cell r="B88" t="str">
            <v xml:space="preserve">Linzer Straße 1 </v>
          </cell>
          <cell r="C88" t="str">
            <v>01279</v>
          </cell>
          <cell r="D88" t="str">
            <v>Dresden</v>
          </cell>
        </row>
        <row r="89">
          <cell r="A89" t="str">
            <v>Sporthalle 65. Grundschule</v>
          </cell>
          <cell r="B89" t="str">
            <v xml:space="preserve">Zschierener Straße 5 </v>
          </cell>
          <cell r="C89" t="str">
            <v>01259</v>
          </cell>
          <cell r="D89" t="str">
            <v>Dresden</v>
          </cell>
        </row>
        <row r="90">
          <cell r="A90" t="str">
            <v>Sporthalle 66. Oberschule</v>
          </cell>
          <cell r="B90" t="str">
            <v xml:space="preserve">Dieselstraße 55 </v>
          </cell>
          <cell r="C90" t="str">
            <v>01257</v>
          </cell>
          <cell r="D90" t="str">
            <v>Dresden</v>
          </cell>
        </row>
        <row r="91">
          <cell r="A91" t="str">
            <v>Sporthalle 68. Grundschule</v>
          </cell>
          <cell r="B91" t="str">
            <v xml:space="preserve">Heiligenbornstraße 15 </v>
          </cell>
          <cell r="C91" t="str">
            <v>01219</v>
          </cell>
          <cell r="D91" t="str">
            <v>Dresden</v>
          </cell>
        </row>
        <row r="92">
          <cell r="A92" t="str">
            <v>Sporthalle 70. Grundschule</v>
          </cell>
          <cell r="B92" t="str">
            <v xml:space="preserve">Südhöhe 36 </v>
          </cell>
          <cell r="C92" t="str">
            <v>01217</v>
          </cell>
          <cell r="D92" t="str">
            <v>Dresden</v>
          </cell>
        </row>
        <row r="93">
          <cell r="A93" t="str">
            <v>Sporthalle 71. Grundschule</v>
          </cell>
          <cell r="B93" t="str">
            <v xml:space="preserve">Franzweg 4 </v>
          </cell>
          <cell r="C93" t="str">
            <v>01217</v>
          </cell>
          <cell r="D93" t="str">
            <v>Dresden</v>
          </cell>
        </row>
        <row r="94">
          <cell r="A94" t="str">
            <v>Sporthalle 74. Grundschule Gompitz</v>
          </cell>
          <cell r="B94" t="str">
            <v xml:space="preserve">Ockerwitzer Allee 128 </v>
          </cell>
          <cell r="C94" t="str">
            <v>01156</v>
          </cell>
          <cell r="D94" t="str">
            <v>Dresden</v>
          </cell>
        </row>
        <row r="95">
          <cell r="A95" t="str">
            <v>Sporthalle 75. Grundschule</v>
          </cell>
          <cell r="B95" t="str">
            <v xml:space="preserve">Warthaer Straße 60 </v>
          </cell>
          <cell r="C95" t="str">
            <v>01157</v>
          </cell>
          <cell r="D95" t="str">
            <v>Dresden</v>
          </cell>
        </row>
        <row r="96">
          <cell r="A96" t="str">
            <v>Sporthalle 76. Grundschule</v>
          </cell>
          <cell r="B96" t="str">
            <v>Am Lehmberg 28 a</v>
          </cell>
          <cell r="C96" t="str">
            <v>01157</v>
          </cell>
          <cell r="D96" t="str">
            <v>Dresden</v>
          </cell>
        </row>
        <row r="97">
          <cell r="A97" t="str">
            <v>Sporthalle 76. Oberschule</v>
          </cell>
          <cell r="B97" t="str">
            <v xml:space="preserve">Merbitzer Straße 9 </v>
          </cell>
          <cell r="C97" t="str">
            <v>01157</v>
          </cell>
          <cell r="D97" t="str">
            <v>Dresden</v>
          </cell>
        </row>
        <row r="98">
          <cell r="A98" t="str">
            <v>Sporthalle 77. Grundschule</v>
          </cell>
          <cell r="B98" t="str">
            <v xml:space="preserve">Am Urnenfeld 27 </v>
          </cell>
          <cell r="C98" t="str">
            <v>01157</v>
          </cell>
          <cell r="D98" t="str">
            <v>Dresden</v>
          </cell>
        </row>
        <row r="99">
          <cell r="A99" t="str">
            <v>Sporthalle 8. Grundschule</v>
          </cell>
          <cell r="B99" t="str">
            <v xml:space="preserve">Konkordienstraße 12 </v>
          </cell>
          <cell r="C99" t="str">
            <v>01127</v>
          </cell>
          <cell r="D99" t="str">
            <v>Dresden</v>
          </cell>
        </row>
        <row r="100">
          <cell r="A100" t="str">
            <v>Sporthalle 80. Grundschule</v>
          </cell>
          <cell r="B100" t="str">
            <v xml:space="preserve">Oskar-Seyffert-Straße 3 </v>
          </cell>
          <cell r="C100" t="str">
            <v>01189</v>
          </cell>
          <cell r="D100" t="str">
            <v>Dresden</v>
          </cell>
        </row>
        <row r="101">
          <cell r="A101" t="str">
            <v>Sporthalle 81. Grundschule</v>
          </cell>
          <cell r="B101" t="str">
            <v xml:space="preserve">Robert-Weber-Straße 5 </v>
          </cell>
          <cell r="C101" t="str">
            <v>01187</v>
          </cell>
          <cell r="D101" t="str">
            <v>Dresden</v>
          </cell>
        </row>
        <row r="102">
          <cell r="A102" t="str">
            <v>Sporthalle 82. Grund- und Oberschule</v>
          </cell>
          <cell r="B102" t="str">
            <v xml:space="preserve">Gertrud-Caspari-Straße 9 </v>
          </cell>
          <cell r="C102" t="str">
            <v>01109</v>
          </cell>
          <cell r="D102" t="str">
            <v>Dresden</v>
          </cell>
        </row>
        <row r="103">
          <cell r="A103" t="str">
            <v>Sporthalle 84. Grundschule</v>
          </cell>
          <cell r="B103" t="str">
            <v xml:space="preserve">Heinrich-Tessenow-Weg 28 </v>
          </cell>
          <cell r="C103" t="str">
            <v>01109</v>
          </cell>
          <cell r="D103" t="str">
            <v>Dresden</v>
          </cell>
        </row>
        <row r="104">
          <cell r="A104" t="str">
            <v>Sporthalle 85. Grundschule</v>
          </cell>
          <cell r="B104" t="str">
            <v xml:space="preserve">Radeburger Straße 168 </v>
          </cell>
          <cell r="C104" t="str">
            <v>01109</v>
          </cell>
          <cell r="D104" t="str">
            <v>Dresden</v>
          </cell>
        </row>
        <row r="105">
          <cell r="A105" t="str">
            <v>Sporthalle 88. Grund- und Oberschule</v>
          </cell>
          <cell r="B105" t="str">
            <v xml:space="preserve">Dresdner Straße 50 </v>
          </cell>
          <cell r="C105" t="str">
            <v>01326</v>
          </cell>
          <cell r="D105" t="str">
            <v>Dresden</v>
          </cell>
        </row>
        <row r="106">
          <cell r="A106" t="str">
            <v>Sporthalle 89. Grundschule</v>
          </cell>
          <cell r="B106" t="str">
            <v xml:space="preserve">Sosaer Straße 10 </v>
          </cell>
          <cell r="C106" t="str">
            <v>01257</v>
          </cell>
          <cell r="D106" t="str">
            <v>Dresden</v>
          </cell>
        </row>
        <row r="107">
          <cell r="A107" t="str">
            <v>Sporthalle 9. Oberschule</v>
          </cell>
          <cell r="B107" t="str">
            <v xml:space="preserve">Lommatzscher Straße 121 </v>
          </cell>
          <cell r="C107" t="str">
            <v>01139</v>
          </cell>
          <cell r="D107" t="str">
            <v>Dresden</v>
          </cell>
        </row>
        <row r="108">
          <cell r="A108" t="str">
            <v>Sporthalle 90. Grundschule</v>
          </cell>
          <cell r="B108" t="str">
            <v xml:space="preserve">Kleinlugaer Straße 25 </v>
          </cell>
          <cell r="C108" t="str">
            <v>01259</v>
          </cell>
          <cell r="D108" t="str">
            <v>Dresden</v>
          </cell>
        </row>
        <row r="109">
          <cell r="A109" t="str">
            <v>Sporthalle 91. Grundschule</v>
          </cell>
          <cell r="B109" t="str">
            <v xml:space="preserve">Bernard-Shaw-Straße 11 </v>
          </cell>
          <cell r="C109" t="str">
            <v>01259</v>
          </cell>
          <cell r="D109" t="str">
            <v>Dresden</v>
          </cell>
        </row>
        <row r="110">
          <cell r="A110" t="str">
            <v>Sporthalle 92. Grundschule</v>
          </cell>
          <cell r="B110" t="str">
            <v xml:space="preserve">Großzschachwitzer Straße 29 </v>
          </cell>
          <cell r="C110" t="str">
            <v>01259</v>
          </cell>
          <cell r="D110" t="str">
            <v>Dresden</v>
          </cell>
        </row>
        <row r="111">
          <cell r="A111" t="str">
            <v>Sporthalle 93. Grundschule</v>
          </cell>
          <cell r="B111" t="str">
            <v>Dobritzer Weg 1</v>
          </cell>
          <cell r="C111" t="str">
            <v>01237</v>
          </cell>
          <cell r="D111" t="str">
            <v>Dresden</v>
          </cell>
        </row>
        <row r="112">
          <cell r="A112" t="str">
            <v>Sporthalle 95. Grundschule</v>
          </cell>
          <cell r="B112" t="str">
            <v xml:space="preserve">Donathstraße 10 </v>
          </cell>
          <cell r="C112" t="str">
            <v>01279</v>
          </cell>
          <cell r="D112" t="str">
            <v>Dresden</v>
          </cell>
        </row>
        <row r="113">
          <cell r="A113" t="str">
            <v>Sporthalle 96. Grundschule</v>
          </cell>
          <cell r="B113" t="str">
            <v xml:space="preserve">Liebstädter Straße 37 </v>
          </cell>
          <cell r="C113" t="str">
            <v>01277</v>
          </cell>
          <cell r="D113" t="str">
            <v>Dresden</v>
          </cell>
        </row>
        <row r="114">
          <cell r="A114" t="str">
            <v>Sporthalle Andreas-Schubert-Straße</v>
          </cell>
          <cell r="B114" t="str">
            <v xml:space="preserve">Andreas-Schubert-Straße 41 </v>
          </cell>
          <cell r="C114" t="str">
            <v>01069</v>
          </cell>
          <cell r="D114" t="str">
            <v>Dresden</v>
          </cell>
        </row>
        <row r="115">
          <cell r="A115" t="str">
            <v>Sporthalle AST 36. Oberschule</v>
          </cell>
          <cell r="B115" t="str">
            <v>Dahlienweg 19</v>
          </cell>
          <cell r="C115" t="str">
            <v>01159</v>
          </cell>
          <cell r="D115" t="str">
            <v>Dresden</v>
          </cell>
        </row>
        <row r="116">
          <cell r="A116" t="str">
            <v>Sporthalle AST BSZ für Wirtschaft "Prof. Dr.Zeigner"</v>
          </cell>
          <cell r="B116" t="str">
            <v>Bodenbacher Straße 154 a</v>
          </cell>
          <cell r="C116" t="str">
            <v>01277</v>
          </cell>
          <cell r="D116" t="str">
            <v>Dresden</v>
          </cell>
        </row>
        <row r="117">
          <cell r="A117" t="str">
            <v>Sporthalle AST des BSZ für Agrarwirtschaft und Ernährung</v>
          </cell>
          <cell r="B117" t="str">
            <v xml:space="preserve">Altroßthal 1 </v>
          </cell>
          <cell r="C117" t="str">
            <v>01169</v>
          </cell>
          <cell r="D117" t="str">
            <v>Dresden</v>
          </cell>
        </row>
        <row r="118">
          <cell r="A118" t="str">
            <v>Sporthalle AST des BSZ für Dienstleistung und Gestaltung</v>
          </cell>
          <cell r="B118" t="str">
            <v xml:space="preserve">Höckendorfer Weg 2 </v>
          </cell>
          <cell r="C118" t="str">
            <v>01189</v>
          </cell>
          <cell r="D118" t="str">
            <v>Dresden</v>
          </cell>
        </row>
        <row r="119">
          <cell r="A119" t="str">
            <v>Sporthalle August-Bebel-Straße</v>
          </cell>
          <cell r="B119" t="str">
            <v>August-Bebel-Straße 18</v>
          </cell>
          <cell r="C119" t="str">
            <v>01219</v>
          </cell>
          <cell r="D119" t="str">
            <v>Dresden</v>
          </cell>
        </row>
        <row r="120">
          <cell r="A120" t="str">
            <v>Sporthalle Bertolt-Brecht-Gymnasium</v>
          </cell>
          <cell r="B120" t="str">
            <v xml:space="preserve">Thomaestraße 60 </v>
          </cell>
          <cell r="C120" t="str">
            <v>01307</v>
          </cell>
          <cell r="D120" t="str">
            <v>Dresden</v>
          </cell>
        </row>
        <row r="121">
          <cell r="A121" t="str">
            <v>Sporthalle Berufsförderungswerk</v>
          </cell>
          <cell r="B121" t="str">
            <v xml:space="preserve">Hellerhofstraße 35 </v>
          </cell>
          <cell r="C121" t="str">
            <v>01129</v>
          </cell>
          <cell r="D121" t="str">
            <v>Dresden</v>
          </cell>
        </row>
        <row r="122">
          <cell r="A122" t="str">
            <v>Sporthalle BIP Kreativitätsschule</v>
          </cell>
          <cell r="B122" t="str">
            <v xml:space="preserve">Tiergartenstraße 18 </v>
          </cell>
          <cell r="C122" t="str">
            <v>01219</v>
          </cell>
          <cell r="D122" t="str">
            <v>Dresden</v>
          </cell>
        </row>
        <row r="123">
          <cell r="A123" t="str">
            <v>Sporthalle Boxberger Straße</v>
          </cell>
          <cell r="B123" t="str">
            <v xml:space="preserve">Boxberger Straße 1 </v>
          </cell>
          <cell r="C123" t="str">
            <v>01239</v>
          </cell>
          <cell r="D123" t="str">
            <v>Dresden</v>
          </cell>
        </row>
        <row r="124">
          <cell r="A124" t="str">
            <v>Sporthalle BSZ für Agrarwirtschaft und Ernährung</v>
          </cell>
          <cell r="B124" t="str">
            <v xml:space="preserve">Canalettostraße 8 </v>
          </cell>
          <cell r="C124" t="str">
            <v>01307</v>
          </cell>
          <cell r="D124" t="str">
            <v>Dresden</v>
          </cell>
        </row>
        <row r="125">
          <cell r="A125" t="str">
            <v>Sporthalle BSZ für Bau und Technik</v>
          </cell>
          <cell r="B125" t="str">
            <v xml:space="preserve">Güntzstraße 3 </v>
          </cell>
          <cell r="C125" t="str">
            <v>01069</v>
          </cell>
          <cell r="D125" t="str">
            <v>Dresden</v>
          </cell>
        </row>
        <row r="126">
          <cell r="A126" t="str">
            <v>Sporthalle BSZ für Dienstleistung und Gestaltung</v>
          </cell>
          <cell r="B126" t="str">
            <v xml:space="preserve">Chemnitzer Straße 83 </v>
          </cell>
          <cell r="C126" t="str">
            <v>01187</v>
          </cell>
          <cell r="D126" t="str">
            <v>Dresden</v>
          </cell>
        </row>
        <row r="127">
          <cell r="A127" t="str">
            <v>Sporthalle BSZ für Elektrotechnik</v>
          </cell>
          <cell r="B127" t="str">
            <v xml:space="preserve">Strehlener Platz 2 </v>
          </cell>
          <cell r="C127" t="str">
            <v>01219</v>
          </cell>
          <cell r="D127" t="str">
            <v>Dresden</v>
          </cell>
        </row>
        <row r="128">
          <cell r="A128" t="str">
            <v>Sporthalle BSZ für Gastgewerbe "Ernst Lößnitzer"</v>
          </cell>
          <cell r="B128" t="str">
            <v xml:space="preserve">Wachsbleichstraße 6 </v>
          </cell>
          <cell r="C128" t="str">
            <v>01067</v>
          </cell>
          <cell r="D128" t="str">
            <v>Dresden</v>
          </cell>
        </row>
        <row r="129">
          <cell r="A129" t="str">
            <v>Sporthalle BSZ für Technik "Gustav Anton Zeuner"</v>
          </cell>
          <cell r="B129" t="str">
            <v xml:space="preserve">Gerokstraße 22 </v>
          </cell>
          <cell r="C129" t="str">
            <v>01307</v>
          </cell>
          <cell r="D129" t="str">
            <v>Dresden</v>
          </cell>
        </row>
        <row r="130">
          <cell r="A130" t="str">
            <v>Sporthalle BSZ für Wirtschaft "Franz Ludwig Gehe"</v>
          </cell>
          <cell r="B130" t="str">
            <v xml:space="preserve">Berthelsdorfer Weg 2 </v>
          </cell>
          <cell r="C130" t="str">
            <v>01279</v>
          </cell>
          <cell r="D130" t="str">
            <v>Dresden</v>
          </cell>
        </row>
        <row r="131">
          <cell r="A131" t="str">
            <v>Sporthalle BSZ für Wirtschaft "Prof. Dr.Zeigner"</v>
          </cell>
          <cell r="B131" t="str">
            <v xml:space="preserve">Melanchthonstraße 9 </v>
          </cell>
          <cell r="C131" t="str">
            <v>01099</v>
          </cell>
          <cell r="D131" t="str">
            <v>Dresden</v>
          </cell>
        </row>
        <row r="132">
          <cell r="A132" t="str">
            <v>Sporthalle BSZ Gesundheit und Sozialwesen</v>
          </cell>
          <cell r="B132" t="str">
            <v>Döbelner Straße 6 a</v>
          </cell>
          <cell r="C132" t="str">
            <v>01129</v>
          </cell>
          <cell r="D132" t="str">
            <v>Dresden</v>
          </cell>
        </row>
        <row r="133">
          <cell r="A133" t="str">
            <v xml:space="preserve">Sporthalle Christliche Schule Dresden </v>
          </cell>
          <cell r="B133" t="str">
            <v xml:space="preserve">Rathener Straße 78 </v>
          </cell>
          <cell r="C133" t="str">
            <v>01259</v>
          </cell>
          <cell r="D133" t="str">
            <v>Dresden</v>
          </cell>
        </row>
        <row r="134">
          <cell r="A134" t="str">
            <v>Sporthalle Dinglingerschule</v>
          </cell>
          <cell r="B134" t="str">
            <v xml:space="preserve">Dinglingerstraße 4 </v>
          </cell>
          <cell r="C134" t="str">
            <v>01307</v>
          </cell>
          <cell r="D134" t="str">
            <v>Dresden</v>
          </cell>
        </row>
        <row r="135">
          <cell r="A135" t="str">
            <v>Sporthalle Dresdner Sportclub 1898 e.V.</v>
          </cell>
          <cell r="B135" t="str">
            <v xml:space="preserve">Magdeburger Straße 12 </v>
          </cell>
          <cell r="C135" t="str">
            <v>01067</v>
          </cell>
          <cell r="D135" t="str">
            <v>Dresden</v>
          </cell>
        </row>
        <row r="136">
          <cell r="A136" t="str">
            <v>Sporthalle ehem. 141. Mittelschule</v>
          </cell>
          <cell r="B136" t="str">
            <v xml:space="preserve">Ginsterstraße 1 </v>
          </cell>
          <cell r="C136" t="str">
            <v>01169</v>
          </cell>
          <cell r="D136" t="str">
            <v>Dresden</v>
          </cell>
        </row>
        <row r="137">
          <cell r="A137" t="str">
            <v>Sporthalle ehem. 72. Oberschule</v>
          </cell>
          <cell r="B137" t="str">
            <v xml:space="preserve">Kleinnaundorfer Straße 6 </v>
          </cell>
          <cell r="C137" t="str">
            <v>01189</v>
          </cell>
          <cell r="D137" t="str">
            <v>Dresden</v>
          </cell>
        </row>
        <row r="138">
          <cell r="A138" t="str">
            <v>Sporthalle ehem. 79. Mittelschule</v>
          </cell>
          <cell r="B138" t="str">
            <v xml:space="preserve">Urnenstraße 22 </v>
          </cell>
          <cell r="C138" t="str">
            <v>01257</v>
          </cell>
          <cell r="D138" t="str">
            <v>Dresden</v>
          </cell>
        </row>
        <row r="139">
          <cell r="A139" t="str">
            <v>Sporthalle ehem. 86. Mittelschule</v>
          </cell>
          <cell r="B139" t="str">
            <v xml:space="preserve">Alexander-Herzen-Straße 64 </v>
          </cell>
          <cell r="C139" t="str">
            <v>01109</v>
          </cell>
          <cell r="D139" t="str">
            <v>Dresden</v>
          </cell>
        </row>
        <row r="140">
          <cell r="A140" t="str">
            <v>Sporthalle ehem. 87. Grundschule</v>
          </cell>
          <cell r="B140" t="str">
            <v xml:space="preserve">Plantagenweg 3 </v>
          </cell>
          <cell r="C140" t="str">
            <v>01326</v>
          </cell>
          <cell r="D140" t="str">
            <v>Dresden</v>
          </cell>
        </row>
        <row r="141">
          <cell r="A141" t="str">
            <v>Sporthalle ehem. Grundschule Schullwitz</v>
          </cell>
          <cell r="B141" t="str">
            <v xml:space="preserve">Bühlauer Straße 25 </v>
          </cell>
          <cell r="C141" t="str">
            <v>01328</v>
          </cell>
          <cell r="D141" t="str">
            <v>Dresden</v>
          </cell>
        </row>
        <row r="142">
          <cell r="A142" t="str">
            <v>Sporthalle ehem. Schule zur Lernförderung</v>
          </cell>
          <cell r="B142" t="str">
            <v xml:space="preserve">Luboldtstraße 15 </v>
          </cell>
          <cell r="C142" t="str">
            <v>01324</v>
          </cell>
          <cell r="D142" t="str">
            <v>Dresden</v>
          </cell>
        </row>
        <row r="143">
          <cell r="A143" t="str">
            <v>Sporthalle Emerich-Ambros-Ufer</v>
          </cell>
          <cell r="B143" t="str">
            <v xml:space="preserve">Emerich-Ambros-Ufer 74 </v>
          </cell>
          <cell r="C143" t="str">
            <v>01159</v>
          </cell>
          <cell r="D143" t="str">
            <v>Dresden</v>
          </cell>
        </row>
        <row r="144">
          <cell r="A144" t="str">
            <v>Sporthalle Förderzentrum "Am Leutewitzer Park"</v>
          </cell>
          <cell r="B144" t="str">
            <v xml:space="preserve">Gottfried-Keller-Straße 40 </v>
          </cell>
          <cell r="C144" t="str">
            <v>01157</v>
          </cell>
          <cell r="D144" t="str">
            <v>Dresden</v>
          </cell>
        </row>
        <row r="145">
          <cell r="A145" t="str">
            <v>Sporthalle Förderzentrum für Körperbehinderte/Sprache</v>
          </cell>
          <cell r="B145" t="str">
            <v xml:space="preserve">Fischhausstraße 12 </v>
          </cell>
          <cell r="C145" t="str">
            <v>01099</v>
          </cell>
          <cell r="D145" t="str">
            <v>Dresden</v>
          </cell>
        </row>
        <row r="146">
          <cell r="A146" t="str">
            <v>Sporthalle Forsythienstraße (ehem. 142.GS)</v>
          </cell>
          <cell r="B146" t="str">
            <v xml:space="preserve">Forsythienstraße 24 </v>
          </cell>
          <cell r="C146" t="str">
            <v>01169</v>
          </cell>
          <cell r="D146" t="str">
            <v>Dresden</v>
          </cell>
        </row>
        <row r="147">
          <cell r="A147" t="str">
            <v>Sporthalle Freie Evangelische Schule Dresden</v>
          </cell>
          <cell r="B147" t="str">
            <v xml:space="preserve">Hausdorfer Straße 4 </v>
          </cell>
          <cell r="C147" t="str">
            <v>01277</v>
          </cell>
          <cell r="D147" t="str">
            <v>Dresden</v>
          </cell>
        </row>
        <row r="148">
          <cell r="A148" t="str">
            <v xml:space="preserve">Sporthalle Gerhard Grafe </v>
          </cell>
          <cell r="B148" t="str">
            <v>Weixdorfer Rathausplatz 2 a</v>
          </cell>
          <cell r="C148" t="str">
            <v>01108</v>
          </cell>
          <cell r="D148" t="str">
            <v>Dresden</v>
          </cell>
        </row>
        <row r="149">
          <cell r="A149" t="str">
            <v>Sporthalle Ginsterstraße (ehem. 140. GS)</v>
          </cell>
          <cell r="B149" t="str">
            <v xml:space="preserve">Ginsterstraße 3 </v>
          </cell>
          <cell r="C149" t="str">
            <v>01169</v>
          </cell>
          <cell r="D149" t="str">
            <v>Dresden</v>
          </cell>
        </row>
        <row r="150">
          <cell r="A150" t="str">
            <v>Sporthalle Grundschule Cossebaude</v>
          </cell>
          <cell r="B150" t="str">
            <v xml:space="preserve">Bahnhofstraße 5 </v>
          </cell>
          <cell r="C150" t="str">
            <v>01156</v>
          </cell>
          <cell r="D150" t="str">
            <v>Dresden</v>
          </cell>
        </row>
        <row r="151">
          <cell r="A151" t="str">
            <v>Sporthalle Grundschule Naußlitz</v>
          </cell>
          <cell r="B151" t="str">
            <v xml:space="preserve">Saalhausener Straße 61 </v>
          </cell>
          <cell r="C151" t="str">
            <v>01159</v>
          </cell>
          <cell r="D151" t="str">
            <v>Dresden</v>
          </cell>
        </row>
        <row r="152">
          <cell r="A152" t="str">
            <v>Sporthalle Grundschule Schönfeld</v>
          </cell>
          <cell r="B152" t="str">
            <v>Borsbergstraße 12 a</v>
          </cell>
          <cell r="C152" t="str">
            <v>01328</v>
          </cell>
          <cell r="D152" t="str">
            <v>Dresden</v>
          </cell>
        </row>
        <row r="153">
          <cell r="A153" t="str">
            <v>Sporthalle Gymnasium Bühlau</v>
          </cell>
          <cell r="B153" t="str">
            <v xml:space="preserve">Quohrener Straße 12 </v>
          </cell>
          <cell r="C153" t="str">
            <v>01324</v>
          </cell>
          <cell r="D153" t="str">
            <v>Dresden</v>
          </cell>
        </row>
        <row r="154">
          <cell r="A154" t="str">
            <v>Sporthalle Gymnasium Bürgerwiese</v>
          </cell>
          <cell r="B154" t="str">
            <v xml:space="preserve">Parkstraße 4 </v>
          </cell>
          <cell r="C154" t="str">
            <v>01069</v>
          </cell>
          <cell r="D154" t="str">
            <v>Dresden</v>
          </cell>
        </row>
        <row r="155">
          <cell r="A155" t="str">
            <v>Sporthalle Gymnasium Cotta</v>
          </cell>
          <cell r="B155" t="str">
            <v xml:space="preserve">Cossebauder Straße 35 </v>
          </cell>
          <cell r="C155" t="str">
            <v>01157</v>
          </cell>
          <cell r="D155" t="str">
            <v>Dresden</v>
          </cell>
        </row>
        <row r="156">
          <cell r="A156" t="str">
            <v>Sporthalle Gymnasium Dreikönigschule</v>
          </cell>
          <cell r="B156" t="str">
            <v xml:space="preserve">Alaunstraße 32 </v>
          </cell>
          <cell r="C156" t="str">
            <v>01099</v>
          </cell>
          <cell r="D156" t="str">
            <v>Dresden</v>
          </cell>
        </row>
        <row r="157">
          <cell r="A157" t="str">
            <v>Sporthalle Gymnasium Klotzsche</v>
          </cell>
          <cell r="B157" t="str">
            <v xml:space="preserve">Karl-Marx-Straße 44 </v>
          </cell>
          <cell r="C157" t="str">
            <v>01109</v>
          </cell>
          <cell r="D157" t="str">
            <v>Dresden</v>
          </cell>
        </row>
        <row r="158">
          <cell r="A158" t="str">
            <v>Sporthalle Gymnasium Pieschen und 145. Oberschule</v>
          </cell>
          <cell r="B158" t="str">
            <v xml:space="preserve">Gehestraße 10 </v>
          </cell>
          <cell r="C158" t="str">
            <v>01127</v>
          </cell>
          <cell r="D158" t="str">
            <v>Dresden</v>
          </cell>
        </row>
        <row r="159">
          <cell r="A159" t="str">
            <v>Sporthalle Gymnasium Tolkewitz</v>
          </cell>
          <cell r="B159" t="str">
            <v xml:space="preserve">Kipsdorfer Straße 160 </v>
          </cell>
          <cell r="C159" t="str">
            <v>01279</v>
          </cell>
          <cell r="D159" t="str">
            <v>Dresden</v>
          </cell>
        </row>
        <row r="160">
          <cell r="A160" t="str">
            <v>Sporthalle Hans-Erlwein-Gymnasium</v>
          </cell>
          <cell r="B160" t="str">
            <v xml:space="preserve">Hepkestraße 63 </v>
          </cell>
          <cell r="C160" t="str">
            <v>01277</v>
          </cell>
          <cell r="D160" t="str">
            <v>Dresden</v>
          </cell>
        </row>
        <row r="161">
          <cell r="A161" t="str">
            <v>Sporthalle HOGA</v>
          </cell>
          <cell r="B161" t="str">
            <v xml:space="preserve">Zamenhofstraße 61 </v>
          </cell>
          <cell r="C161" t="str">
            <v>01257</v>
          </cell>
          <cell r="D161" t="str">
            <v>Dresden</v>
          </cell>
        </row>
        <row r="162">
          <cell r="A162" t="str">
            <v>Sporthalle Internationale Schule</v>
          </cell>
          <cell r="B162" t="str">
            <v xml:space="preserve">Annenstraße 9 </v>
          </cell>
          <cell r="C162" t="str">
            <v>01067</v>
          </cell>
          <cell r="D162" t="str">
            <v>Dresden</v>
          </cell>
        </row>
        <row r="163">
          <cell r="A163" t="str">
            <v>Sporthalle Julius-Ambrosius-Hülße-Gymnasium</v>
          </cell>
          <cell r="B163" t="str">
            <v xml:space="preserve">Hülßestraße 16 </v>
          </cell>
          <cell r="C163" t="str">
            <v>01237</v>
          </cell>
          <cell r="D163" t="str">
            <v>Dresden</v>
          </cell>
        </row>
        <row r="164">
          <cell r="A164" t="str">
            <v>Sporthalle Karl-Liebknecht-Straße</v>
          </cell>
          <cell r="B164" t="str">
            <v xml:space="preserve">Karl-Liebknecht-Straße 53 </v>
          </cell>
          <cell r="C164" t="str">
            <v>01109</v>
          </cell>
          <cell r="D164" t="str">
            <v>Dresden</v>
          </cell>
        </row>
        <row r="165">
          <cell r="A165" t="str">
            <v>Sporthalle Klotzsche</v>
          </cell>
          <cell r="B165" t="str">
            <v xml:space="preserve">Zum Windkanal 14 </v>
          </cell>
          <cell r="C165" t="str">
            <v>01109</v>
          </cell>
          <cell r="D165" t="str">
            <v>Dresden</v>
          </cell>
        </row>
        <row r="166">
          <cell r="A166" t="str">
            <v>Sporthalle Kreuzgymnasium Dresden</v>
          </cell>
          <cell r="B166" t="str">
            <v xml:space="preserve">Dornblüthstraße 4 </v>
          </cell>
          <cell r="C166" t="str">
            <v>01277</v>
          </cell>
          <cell r="D166" t="str">
            <v>Dresden</v>
          </cell>
        </row>
        <row r="167">
          <cell r="A167" t="str">
            <v>Sporthalle Laborschule</v>
          </cell>
          <cell r="B167" t="str">
            <v xml:space="preserve">Espenstraße 3 </v>
          </cell>
          <cell r="C167" t="str">
            <v>01169</v>
          </cell>
          <cell r="D167" t="str">
            <v>Dresden</v>
          </cell>
        </row>
        <row r="168">
          <cell r="A168" t="str">
            <v>Sporthalle Landessportbund Sachsen</v>
          </cell>
          <cell r="B168" t="str">
            <v>Marienallee 14 b</v>
          </cell>
          <cell r="C168" t="str">
            <v>01099</v>
          </cell>
          <cell r="D168" t="str">
            <v>Dresden</v>
          </cell>
        </row>
        <row r="169">
          <cell r="A169" t="str">
            <v>Sporthalle Langebrück</v>
          </cell>
          <cell r="B169" t="str">
            <v>Dresdner Straße 36 a</v>
          </cell>
          <cell r="C169" t="str">
            <v>01465</v>
          </cell>
          <cell r="D169" t="str">
            <v>Dresden</v>
          </cell>
        </row>
        <row r="170">
          <cell r="A170" t="str">
            <v>Sporthalle Lessingstraße</v>
          </cell>
          <cell r="B170" t="str">
            <v xml:space="preserve">Lessingstraße 10 </v>
          </cell>
          <cell r="C170" t="str">
            <v>01099</v>
          </cell>
          <cell r="D170" t="str">
            <v>Dresden</v>
          </cell>
        </row>
        <row r="171">
          <cell r="A171" t="str">
            <v>Sporthalle Leutewitzer Ring</v>
          </cell>
          <cell r="B171" t="str">
            <v xml:space="preserve">Leutewitzer Ring 141 </v>
          </cell>
          <cell r="C171" t="str">
            <v>01169</v>
          </cell>
          <cell r="D171" t="str">
            <v>Dresden</v>
          </cell>
        </row>
        <row r="172">
          <cell r="A172" t="str">
            <v>Sporthalle Marie-Curie-Gymnasium</v>
          </cell>
          <cell r="B172" t="str">
            <v xml:space="preserve">Zirkusstraße 7 </v>
          </cell>
          <cell r="C172" t="str">
            <v>01069</v>
          </cell>
          <cell r="D172" t="str">
            <v>Dresden</v>
          </cell>
        </row>
        <row r="173">
          <cell r="A173" t="str">
            <v>Sporthalle Martin-Andersen-Nexö-Gymnasium</v>
          </cell>
          <cell r="B173" t="str">
            <v xml:space="preserve">Haydnstraße 49 </v>
          </cell>
          <cell r="C173" t="str">
            <v>01309</v>
          </cell>
          <cell r="D173" t="str">
            <v>Dresden</v>
          </cell>
        </row>
        <row r="174">
          <cell r="A174" t="str">
            <v>Sporthalle Montessorischule</v>
          </cell>
          <cell r="B174" t="str">
            <v xml:space="preserve">Glashütter Straße 10 </v>
          </cell>
          <cell r="C174" t="str">
            <v>01309</v>
          </cell>
          <cell r="D174" t="str">
            <v>Dresden</v>
          </cell>
        </row>
        <row r="175">
          <cell r="A175" t="str">
            <v>Sporthalle Nöthnitzer Straße</v>
          </cell>
          <cell r="B175" t="str">
            <v>Nöthnitzer Straße 60 a</v>
          </cell>
          <cell r="C175" t="str">
            <v>01187</v>
          </cell>
          <cell r="D175" t="str">
            <v>Dresden</v>
          </cell>
        </row>
        <row r="176">
          <cell r="A176" t="str">
            <v>Sporthalle Oberschule Cossebaude</v>
          </cell>
          <cell r="B176" t="str">
            <v xml:space="preserve">Erna-Berger-Straße 1 </v>
          </cell>
          <cell r="C176" t="str">
            <v>01156</v>
          </cell>
          <cell r="D176" t="str">
            <v>Dresden</v>
          </cell>
        </row>
        <row r="177">
          <cell r="A177" t="str">
            <v>Sporthalle Oberschule Pieschen</v>
          </cell>
          <cell r="B177" t="str">
            <v xml:space="preserve">Robert-Matzke-Straße 14 </v>
          </cell>
          <cell r="C177" t="str">
            <v>01127</v>
          </cell>
          <cell r="D177" t="str">
            <v>Dresden</v>
          </cell>
        </row>
        <row r="178">
          <cell r="A178" t="str">
            <v>Sporthalle Oberschule Weißig</v>
          </cell>
          <cell r="B178" t="str">
            <v xml:space="preserve">Gönnsdorfer Weg 1 </v>
          </cell>
          <cell r="C178" t="str">
            <v>01328</v>
          </cell>
          <cell r="D178" t="str">
            <v>Dresden</v>
          </cell>
        </row>
        <row r="179">
          <cell r="A179" t="str">
            <v>Sporthalle Oberschule Weixdorf</v>
          </cell>
          <cell r="B179" t="str">
            <v xml:space="preserve">Alte Dresdner Straße 22 </v>
          </cell>
          <cell r="C179" t="str">
            <v>01108</v>
          </cell>
          <cell r="D179" t="str">
            <v>Dresden</v>
          </cell>
        </row>
        <row r="180">
          <cell r="A180" t="str">
            <v>Sporthalle Oskar-Röder-Straße</v>
          </cell>
          <cell r="B180" t="str">
            <v>Oskar-Röder-Straße 4 a</v>
          </cell>
          <cell r="C180" t="str">
            <v>01237</v>
          </cell>
          <cell r="D180" t="str">
            <v>Dresden</v>
          </cell>
        </row>
        <row r="181">
          <cell r="A181" t="str">
            <v>Sporthalle Pestalozziplatz</v>
          </cell>
          <cell r="B181" t="str">
            <v xml:space="preserve">Pestalozziplatz 20 </v>
          </cell>
          <cell r="C181" t="str">
            <v>01127</v>
          </cell>
          <cell r="D181" t="str">
            <v>Dresden</v>
          </cell>
        </row>
        <row r="182">
          <cell r="A182" t="str">
            <v>Sporthalle Romain-Rolland-Gymnasium</v>
          </cell>
          <cell r="B182" t="str">
            <v xml:space="preserve">Weintraubenstraße 3 </v>
          </cell>
          <cell r="C182" t="str">
            <v>01099</v>
          </cell>
          <cell r="D182" t="str">
            <v>Dresden</v>
          </cell>
        </row>
        <row r="183">
          <cell r="A183" t="str">
            <v>Sporthalle Schule für Erziehungshilfe</v>
          </cell>
          <cell r="B183" t="str">
            <v xml:space="preserve">Karl-Laux-Straße 5 </v>
          </cell>
          <cell r="C183" t="str">
            <v>01219</v>
          </cell>
          <cell r="D183" t="str">
            <v>Dresden</v>
          </cell>
        </row>
        <row r="184">
          <cell r="A184" t="str">
            <v>Sporthalle Schule für Erziehungshilfe "Erich Kästner"</v>
          </cell>
          <cell r="B184" t="str">
            <v xml:space="preserve">Zinzendorfstraße 4 </v>
          </cell>
          <cell r="C184" t="str">
            <v>01069</v>
          </cell>
          <cell r="D184" t="str">
            <v>Dresden</v>
          </cell>
        </row>
        <row r="185">
          <cell r="A185" t="str">
            <v>Sporthalle Schule für geistig Behinderte "Astrid Lindgren"</v>
          </cell>
          <cell r="B185" t="str">
            <v xml:space="preserve">Lise-Meitner-Straße 22 </v>
          </cell>
          <cell r="C185" t="str">
            <v>01169</v>
          </cell>
          <cell r="D185" t="str">
            <v>Dresden</v>
          </cell>
        </row>
        <row r="186">
          <cell r="A186" t="str">
            <v>Sporthalle Schule zur Lernförderung "A.S.Makarenko"</v>
          </cell>
          <cell r="B186" t="str">
            <v xml:space="preserve">Leisniger Straße 76 </v>
          </cell>
          <cell r="C186" t="str">
            <v>01127</v>
          </cell>
          <cell r="D186" t="str">
            <v>Dresden</v>
          </cell>
        </row>
        <row r="187">
          <cell r="A187" t="str">
            <v>Sporthalle Schule zur Lernförderung "Albert Schweitzer"</v>
          </cell>
          <cell r="B187" t="str">
            <v xml:space="preserve">Georg-Palitzsch-Straße 40 </v>
          </cell>
          <cell r="C187" t="str">
            <v>01239</v>
          </cell>
          <cell r="D187" t="str">
            <v>Dresden</v>
          </cell>
        </row>
        <row r="188">
          <cell r="A188" t="str">
            <v>Sporthalle Schule zur Lernförderung "Am Landgraben"</v>
          </cell>
          <cell r="B188" t="str">
            <v xml:space="preserve">Pirnaer Landstraße 55 </v>
          </cell>
          <cell r="C188" t="str">
            <v>01237</v>
          </cell>
          <cell r="D188" t="str">
            <v>Dresden</v>
          </cell>
        </row>
        <row r="189">
          <cell r="A189" t="str">
            <v>Sporthalle Sportschulzentrum</v>
          </cell>
          <cell r="B189" t="str">
            <v>Messering 2 a</v>
          </cell>
          <cell r="C189" t="str">
            <v>01067</v>
          </cell>
          <cell r="D189" t="str">
            <v>Dresden</v>
          </cell>
        </row>
        <row r="190">
          <cell r="A190" t="str">
            <v>Sporthalle St. Benno-Gymnasium</v>
          </cell>
          <cell r="B190" t="str">
            <v xml:space="preserve">Pillnitzer Straße 39 </v>
          </cell>
          <cell r="C190" t="str">
            <v>01069</v>
          </cell>
          <cell r="D190" t="str">
            <v>Dresden</v>
          </cell>
        </row>
        <row r="191">
          <cell r="A191" t="str">
            <v>Sporthalle STO Erlweinstraße 6a</v>
          </cell>
          <cell r="B191" t="str">
            <v>Erlweinstraße 6 a</v>
          </cell>
          <cell r="C191" t="str">
            <v>01069</v>
          </cell>
          <cell r="D191" t="str">
            <v>Dresden</v>
          </cell>
        </row>
        <row r="192">
          <cell r="A192" t="str">
            <v>Sporthalle Terrassenufer (ehem. 18. GS)</v>
          </cell>
          <cell r="B192" t="str">
            <v xml:space="preserve">Terrassenufer 15 </v>
          </cell>
          <cell r="C192" t="str">
            <v>01069</v>
          </cell>
          <cell r="D192" t="str">
            <v>Dresden</v>
          </cell>
        </row>
        <row r="193">
          <cell r="A193" t="str">
            <v>Sporthalle Teutoburgstraße (ehem. 20.GS)</v>
          </cell>
          <cell r="B193" t="str">
            <v xml:space="preserve">Teutoburgstraße 15 </v>
          </cell>
          <cell r="C193" t="str">
            <v>01309</v>
          </cell>
          <cell r="D193" t="str">
            <v>Dresden</v>
          </cell>
        </row>
        <row r="194">
          <cell r="A194" t="str">
            <v>Sporthalle Thäterstraße (ehem. 42.GS)</v>
          </cell>
          <cell r="B194" t="str">
            <v xml:space="preserve">Mengsstraße 19 </v>
          </cell>
          <cell r="C194" t="str">
            <v>01139</v>
          </cell>
          <cell r="D194" t="str">
            <v>Dresden</v>
          </cell>
        </row>
        <row r="195">
          <cell r="A195" t="str">
            <v>Sporthalle Universitätsklinikum, Haus 25</v>
          </cell>
          <cell r="B195" t="str">
            <v xml:space="preserve">Fetscherstraße 74 </v>
          </cell>
          <cell r="C195" t="str">
            <v>01307</v>
          </cell>
          <cell r="D195" t="str">
            <v>Dresden</v>
          </cell>
        </row>
        <row r="196">
          <cell r="A196" t="str">
            <v>Sporthalle Universitätsschule</v>
          </cell>
          <cell r="B196" t="str">
            <v>Cämmerswalder Str. 41</v>
          </cell>
          <cell r="C196" t="str">
            <v>01189</v>
          </cell>
          <cell r="D196" t="str">
            <v>Dresden</v>
          </cell>
        </row>
        <row r="197">
          <cell r="A197" t="str">
            <v>Sporthalle Vitzthum-Gymnasium</v>
          </cell>
          <cell r="B197" t="str">
            <v xml:space="preserve">Paradiesstraße 35 </v>
          </cell>
          <cell r="C197" t="str">
            <v>01217</v>
          </cell>
          <cell r="D197" t="str">
            <v>Dresden</v>
          </cell>
        </row>
        <row r="198">
          <cell r="A198" t="str">
            <v>Sporthalle Walddorfschule</v>
          </cell>
          <cell r="B198" t="str">
            <v>Marienallee 5</v>
          </cell>
          <cell r="C198" t="str">
            <v>01099</v>
          </cell>
          <cell r="D198" t="str">
            <v>Dresden</v>
          </cell>
        </row>
        <row r="199">
          <cell r="A199" t="str">
            <v>Sporthalle Weberplatz</v>
          </cell>
          <cell r="B199" t="str">
            <v xml:space="preserve">Weberplatz 5 </v>
          </cell>
          <cell r="C199" t="str">
            <v>01217</v>
          </cell>
          <cell r="D199" t="str">
            <v>Dresden</v>
          </cell>
        </row>
        <row r="200">
          <cell r="A200" t="str">
            <v>Sportkomplex Jägerpark</v>
          </cell>
          <cell r="B200" t="str">
            <v xml:space="preserve">Jägerpark 12 </v>
          </cell>
          <cell r="C200" t="str">
            <v>01099</v>
          </cell>
          <cell r="D200" t="str">
            <v>Dresden</v>
          </cell>
        </row>
        <row r="201">
          <cell r="A201" t="str">
            <v>Sportpark Ostra</v>
          </cell>
          <cell r="B201" t="str">
            <v xml:space="preserve">Magdeburger Straße 10 </v>
          </cell>
          <cell r="C201" t="str">
            <v>01067</v>
          </cell>
          <cell r="D201" t="str">
            <v>Dresden</v>
          </cell>
        </row>
        <row r="202">
          <cell r="A202" t="str">
            <v>Sportplatz  129. Grundschule</v>
          </cell>
          <cell r="B202" t="str">
            <v xml:space="preserve">Otto-Dix-Ring 57 </v>
          </cell>
          <cell r="C202" t="str">
            <v>01219</v>
          </cell>
          <cell r="D202" t="str">
            <v>Dresden</v>
          </cell>
        </row>
        <row r="203">
          <cell r="A203" t="str">
            <v>Sportplatz "Am Dölzschgaben"</v>
          </cell>
          <cell r="B203" t="str">
            <v xml:space="preserve">Am Dölzschgraben 7 </v>
          </cell>
          <cell r="C203" t="str">
            <v>01187</v>
          </cell>
          <cell r="D203" t="str">
            <v>Dresden</v>
          </cell>
        </row>
        <row r="204">
          <cell r="A204" t="str">
            <v>Sportplatz "Am Leutewitzer Park"</v>
          </cell>
          <cell r="B204" t="str">
            <v>Steinbacher Straße 56 a</v>
          </cell>
          <cell r="C204" t="str">
            <v>01157</v>
          </cell>
          <cell r="D204" t="str">
            <v>Dresden</v>
          </cell>
        </row>
        <row r="205">
          <cell r="A205" t="str">
            <v>Sportplatz 101. Oberschule</v>
          </cell>
          <cell r="B205" t="str">
            <v xml:space="preserve">Pfotenhauerstraße 42 </v>
          </cell>
          <cell r="C205" t="str">
            <v>01307</v>
          </cell>
          <cell r="D205" t="str">
            <v>Dresden</v>
          </cell>
        </row>
        <row r="206">
          <cell r="A206" t="str">
            <v>Sportplatz 107. Oberschule</v>
          </cell>
          <cell r="B206" t="str">
            <v xml:space="preserve">Hepkestraße 28 </v>
          </cell>
          <cell r="C206" t="str">
            <v>01309</v>
          </cell>
          <cell r="D206" t="str">
            <v>Dresden</v>
          </cell>
        </row>
        <row r="207">
          <cell r="A207" t="str">
            <v>Sportplatz 113. Grundschule</v>
          </cell>
          <cell r="B207" t="str">
            <v xml:space="preserve">Georg-Nerlich-Straße 1 </v>
          </cell>
          <cell r="C207" t="str">
            <v>01307</v>
          </cell>
          <cell r="D207" t="str">
            <v>Dresden</v>
          </cell>
        </row>
        <row r="208">
          <cell r="A208" t="str">
            <v>Sportplatz 120. Grundschule</v>
          </cell>
          <cell r="B208" t="str">
            <v xml:space="preserve">Trattendorfer Straße 1 </v>
          </cell>
          <cell r="C208" t="str">
            <v>01239</v>
          </cell>
          <cell r="D208" t="str">
            <v>Dresden</v>
          </cell>
        </row>
        <row r="209">
          <cell r="A209" t="str">
            <v>Sportplatz 121. Oberschule</v>
          </cell>
          <cell r="B209" t="str">
            <v xml:space="preserve">Gamigstraße 28 </v>
          </cell>
          <cell r="C209" t="str">
            <v>01239</v>
          </cell>
          <cell r="D209" t="str">
            <v>Dresden</v>
          </cell>
        </row>
        <row r="210">
          <cell r="A210" t="str">
            <v>Sportplatz 135. Grundschule</v>
          </cell>
          <cell r="B210" t="str">
            <v xml:space="preserve">Amalie-Dietrich-Platz 10 </v>
          </cell>
          <cell r="C210" t="str">
            <v>01169</v>
          </cell>
          <cell r="D210" t="str">
            <v>Dresden</v>
          </cell>
        </row>
        <row r="211">
          <cell r="A211" t="str">
            <v>Sportplatz 15. Grundschule</v>
          </cell>
          <cell r="B211" t="str">
            <v xml:space="preserve">Seifhennersdorfer Straße 10 </v>
          </cell>
          <cell r="C211" t="str">
            <v>01099</v>
          </cell>
          <cell r="D211" t="str">
            <v>Dresden</v>
          </cell>
        </row>
        <row r="212">
          <cell r="A212" t="str">
            <v>Sportplatz 19. Grundschule</v>
          </cell>
          <cell r="B212" t="str">
            <v xml:space="preserve">Am Jägerpark 5 </v>
          </cell>
          <cell r="C212" t="str">
            <v>01099</v>
          </cell>
          <cell r="D212" t="str">
            <v>Dresden</v>
          </cell>
        </row>
        <row r="213">
          <cell r="A213" t="str">
            <v>Sportplatz 30. Grundschule</v>
          </cell>
          <cell r="B213" t="str">
            <v xml:space="preserve">Hechtstraße 55 </v>
          </cell>
          <cell r="C213" t="str">
            <v>01097</v>
          </cell>
          <cell r="D213" t="str">
            <v>Dresden</v>
          </cell>
        </row>
        <row r="214">
          <cell r="A214" t="str">
            <v>Sportplatz 46. Oberschule</v>
          </cell>
          <cell r="B214" t="str">
            <v xml:space="preserve">Leubnitzer Straße 14 </v>
          </cell>
          <cell r="C214" t="str">
            <v>01069</v>
          </cell>
          <cell r="D214" t="str">
            <v>Dresden</v>
          </cell>
        </row>
        <row r="215">
          <cell r="A215" t="str">
            <v>Sportplatz 62. Oberschule</v>
          </cell>
          <cell r="B215" t="str">
            <v xml:space="preserve">Fidelio-F.-Finke-Straße 15 </v>
          </cell>
          <cell r="C215" t="str">
            <v>01326</v>
          </cell>
          <cell r="D215" t="str">
            <v>Dresden</v>
          </cell>
        </row>
        <row r="216">
          <cell r="A216" t="str">
            <v>Sportplatz 63. Grundschule</v>
          </cell>
          <cell r="B216" t="str">
            <v xml:space="preserve">Wägnerstraße 24 </v>
          </cell>
          <cell r="C216" t="str">
            <v>01309</v>
          </cell>
          <cell r="D216" t="str">
            <v>Dresden</v>
          </cell>
        </row>
        <row r="217">
          <cell r="A217" t="str">
            <v>Sportplatz 66. Oberschule</v>
          </cell>
          <cell r="B217" t="str">
            <v xml:space="preserve">Dieselstraße 55 </v>
          </cell>
          <cell r="C217" t="str">
            <v>01257</v>
          </cell>
          <cell r="D217" t="str">
            <v>Dresden</v>
          </cell>
        </row>
        <row r="218">
          <cell r="A218" t="str">
            <v>Sportplatz 77. Grundschule</v>
          </cell>
          <cell r="B218" t="str">
            <v xml:space="preserve">Am Urnenfeld 27 </v>
          </cell>
          <cell r="C218" t="str">
            <v>01157</v>
          </cell>
          <cell r="D218" t="str">
            <v>Dresden</v>
          </cell>
        </row>
        <row r="219">
          <cell r="A219" t="str">
            <v>Sportplatz 81. Grundschule</v>
          </cell>
          <cell r="B219" t="str">
            <v xml:space="preserve">Robert-Weber-Straße 5 </v>
          </cell>
          <cell r="C219" t="str">
            <v>01187</v>
          </cell>
          <cell r="D219" t="str">
            <v>Dresden</v>
          </cell>
        </row>
        <row r="220">
          <cell r="A220" t="str">
            <v>Sportplatz 9. Oberschule</v>
          </cell>
          <cell r="B220" t="str">
            <v xml:space="preserve">Lommatzscher Straße 121 </v>
          </cell>
          <cell r="C220" t="str">
            <v>01139</v>
          </cell>
          <cell r="D220" t="str">
            <v>Dresden</v>
          </cell>
        </row>
        <row r="221">
          <cell r="A221" t="str">
            <v>Sportplatz Aachener Straße</v>
          </cell>
          <cell r="B221" t="str">
            <v>Aachener Straße 19 a</v>
          </cell>
          <cell r="C221" t="str">
            <v>01129</v>
          </cell>
          <cell r="D221" t="str">
            <v>Dresden</v>
          </cell>
        </row>
        <row r="222">
          <cell r="A222" t="str">
            <v>Sportplatz am Gemeindezentrum Gompitz</v>
          </cell>
          <cell r="B222" t="str">
            <v>Altnossener Straße 46 a</v>
          </cell>
          <cell r="C222" t="str">
            <v>01156</v>
          </cell>
          <cell r="D222" t="str">
            <v>Dresden</v>
          </cell>
        </row>
        <row r="223">
          <cell r="A223" t="str">
            <v>Sportplatz Bärensteiner Straße</v>
          </cell>
          <cell r="B223" t="str">
            <v xml:space="preserve">Bärensteiner Straße 33 </v>
          </cell>
          <cell r="C223" t="str">
            <v>01277</v>
          </cell>
          <cell r="D223" t="str">
            <v>Dresden</v>
          </cell>
        </row>
        <row r="224">
          <cell r="A224" t="str">
            <v>Sportplatz Bärnsdorfer Straße</v>
          </cell>
          <cell r="B224" t="str">
            <v xml:space="preserve">Bärnsdorfer Straße 2 </v>
          </cell>
          <cell r="C224" t="str">
            <v>01097</v>
          </cell>
          <cell r="D224" t="str">
            <v>Dresden</v>
          </cell>
        </row>
        <row r="225">
          <cell r="A225" t="str">
            <v>Sportplatz Bertolt-Brecht-Gymnasium</v>
          </cell>
          <cell r="B225" t="str">
            <v>Thomaestraße</v>
          </cell>
          <cell r="C225" t="str">
            <v>01307</v>
          </cell>
          <cell r="D225" t="str">
            <v>Dresden</v>
          </cell>
        </row>
        <row r="226">
          <cell r="A226" t="str">
            <v>Sportplatz BIP Kreativitätsschule</v>
          </cell>
          <cell r="B226" t="str">
            <v xml:space="preserve">Tiergartenstraße 18 </v>
          </cell>
          <cell r="C226" t="str">
            <v>01219</v>
          </cell>
          <cell r="D226" t="str">
            <v>Dresden</v>
          </cell>
        </row>
        <row r="227">
          <cell r="A227" t="str">
            <v>Sportplatz Boxberger Straße</v>
          </cell>
          <cell r="B227" t="str">
            <v xml:space="preserve">Boxberger Straße 1 </v>
          </cell>
          <cell r="C227" t="str">
            <v>01239</v>
          </cell>
          <cell r="D227" t="str">
            <v>Dresden</v>
          </cell>
        </row>
        <row r="228">
          <cell r="A228" t="str">
            <v>Sportplatz BSZ Gesundheit und Sozialwesen</v>
          </cell>
          <cell r="B228" t="str">
            <v xml:space="preserve">Döbelner Straße 8 </v>
          </cell>
          <cell r="C228" t="str">
            <v>01129</v>
          </cell>
          <cell r="D228" t="str">
            <v>Dresden</v>
          </cell>
        </row>
        <row r="229">
          <cell r="A229" t="str">
            <v xml:space="preserve">Sportplatz Christliche Schule Dresden </v>
          </cell>
          <cell r="B229" t="str">
            <v xml:space="preserve">Rathener Straße 78 </v>
          </cell>
          <cell r="C229" t="str">
            <v>01259</v>
          </cell>
          <cell r="D229" t="str">
            <v>Dresden</v>
          </cell>
        </row>
        <row r="230">
          <cell r="A230" t="str">
            <v>Sportplatz Cossebaude</v>
          </cell>
          <cell r="B230" t="str">
            <v xml:space="preserve">Gohliser Weg 16 </v>
          </cell>
          <cell r="C230" t="str">
            <v>01156</v>
          </cell>
          <cell r="D230" t="str">
            <v>Dresden</v>
          </cell>
        </row>
        <row r="231">
          <cell r="A231" t="str">
            <v>Sportplatz Dobritz</v>
          </cell>
          <cell r="B231" t="str">
            <v xml:space="preserve">Breitscheidstraße 86 </v>
          </cell>
          <cell r="C231" t="str">
            <v>01237</v>
          </cell>
          <cell r="D231" t="str">
            <v>Dresden</v>
          </cell>
        </row>
        <row r="232">
          <cell r="A232" t="str">
            <v>Sportplatz Dohnaer Straße</v>
          </cell>
          <cell r="B232" t="str">
            <v xml:space="preserve">Dohnaer Straße 154 </v>
          </cell>
          <cell r="C232" t="str">
            <v>01239</v>
          </cell>
          <cell r="D232" t="str">
            <v>Dresden</v>
          </cell>
        </row>
        <row r="233">
          <cell r="A233" t="str">
            <v>Sportplatz Eibenstocker Straße</v>
          </cell>
          <cell r="B233" t="str">
            <v xml:space="preserve">Eibenstocker Straße 1 </v>
          </cell>
          <cell r="C233" t="str">
            <v>01309</v>
          </cell>
          <cell r="D233" t="str">
            <v>Dresden</v>
          </cell>
        </row>
        <row r="234">
          <cell r="A234" t="str">
            <v>Sportplatz Eisenberger Straße</v>
          </cell>
          <cell r="B234" t="str">
            <v>Eisenberger Straße 1 a</v>
          </cell>
          <cell r="C234" t="str">
            <v>01127</v>
          </cell>
          <cell r="D234" t="str">
            <v>Dresden</v>
          </cell>
        </row>
        <row r="235">
          <cell r="A235" t="str">
            <v>Sportplatz Grundschule Langebrück</v>
          </cell>
          <cell r="B235" t="str">
            <v xml:space="preserve">Friedrich-Wolf-Straße 7 </v>
          </cell>
          <cell r="C235" t="str">
            <v>01465</v>
          </cell>
          <cell r="D235" t="str">
            <v>Dresden</v>
          </cell>
        </row>
        <row r="236">
          <cell r="A236" t="str">
            <v>Sportplatz Gymnasium Plauen</v>
          </cell>
          <cell r="B236" t="str">
            <v xml:space="preserve">Kantstraße 2 </v>
          </cell>
          <cell r="C236" t="str">
            <v>01187</v>
          </cell>
          <cell r="D236" t="str">
            <v>Dresden</v>
          </cell>
        </row>
        <row r="237">
          <cell r="A237" t="str">
            <v>Sportplatz Hebbelstraße</v>
          </cell>
          <cell r="B237" t="str">
            <v xml:space="preserve">Hebbelstraße 23 </v>
          </cell>
          <cell r="C237" t="str">
            <v>01157</v>
          </cell>
          <cell r="D237" t="str">
            <v>Dresden</v>
          </cell>
        </row>
        <row r="238">
          <cell r="A238" t="str">
            <v>Sportplatz Karl-Liebknecht-Straße</v>
          </cell>
          <cell r="B238" t="str">
            <v xml:space="preserve">Karl-Liebknecht-Straße 53 </v>
          </cell>
          <cell r="C238" t="str">
            <v>01109</v>
          </cell>
          <cell r="D238" t="str">
            <v>Dresden</v>
          </cell>
        </row>
        <row r="239">
          <cell r="A239" t="str">
            <v>Sportplatz Karlsruher Straße</v>
          </cell>
          <cell r="B239" t="str">
            <v>Karlsruher Str. 77</v>
          </cell>
          <cell r="C239" t="str">
            <v>01189</v>
          </cell>
          <cell r="D239" t="str">
            <v>Dresden</v>
          </cell>
        </row>
        <row r="240">
          <cell r="A240" t="str">
            <v>Sportplatz Käthe-Kollwitz-Ufer</v>
          </cell>
          <cell r="B240" t="str">
            <v>Käthe-Kollwitz-Ufer 19 b</v>
          </cell>
          <cell r="C240" t="str">
            <v>01307</v>
          </cell>
          <cell r="D240" t="str">
            <v>Dresden</v>
          </cell>
        </row>
        <row r="241">
          <cell r="A241" t="str">
            <v>Sportplatz Klotzscher Hauptstraße</v>
          </cell>
          <cell r="B241" t="str">
            <v>Klotzscher Hauptstraße 29 f</v>
          </cell>
          <cell r="C241" t="str">
            <v>01109</v>
          </cell>
          <cell r="D241" t="str">
            <v>Dresden</v>
          </cell>
        </row>
        <row r="242">
          <cell r="A242" t="str">
            <v>Sportplatz Liebstädter Straße</v>
          </cell>
          <cell r="B242" t="str">
            <v xml:space="preserve">Liebstädter Straße 15 </v>
          </cell>
          <cell r="C242" t="str">
            <v>01277</v>
          </cell>
          <cell r="D242" t="str">
            <v>Dresden</v>
          </cell>
        </row>
        <row r="243">
          <cell r="A243" t="str">
            <v>Sportplatz Lockwitzgrund</v>
          </cell>
          <cell r="B243" t="str">
            <v xml:space="preserve">Lockwitzgrund 20 </v>
          </cell>
          <cell r="C243" t="str">
            <v>01257</v>
          </cell>
          <cell r="D243" t="str">
            <v>Dresden</v>
          </cell>
        </row>
        <row r="244">
          <cell r="A244" t="str">
            <v>Sportplatz Loschwitz</v>
          </cell>
          <cell r="B244" t="str">
            <v xml:space="preserve">Friedrich-Wieck-Straße 32 </v>
          </cell>
          <cell r="C244" t="str">
            <v>01326</v>
          </cell>
          <cell r="D244" t="str">
            <v>Dresden</v>
          </cell>
        </row>
        <row r="245">
          <cell r="A245" t="str">
            <v>Sportplatz Ludwig-Kossuth-Straße</v>
          </cell>
          <cell r="B245" t="str">
            <v>Ludwig-Kossuth-Straße 34 a</v>
          </cell>
          <cell r="C245" t="str">
            <v>01109</v>
          </cell>
          <cell r="D245" t="str">
            <v>Dresden</v>
          </cell>
        </row>
        <row r="246">
          <cell r="A246" t="str">
            <v>Sportplatz Malterstraße</v>
          </cell>
          <cell r="B246" t="str">
            <v xml:space="preserve">Malterstraße 18 </v>
          </cell>
          <cell r="C246" t="str">
            <v>01159</v>
          </cell>
          <cell r="D246" t="str">
            <v>Dresden</v>
          </cell>
        </row>
        <row r="247">
          <cell r="A247" t="str">
            <v>Sportplatz Meschwitzstraße</v>
          </cell>
          <cell r="B247" t="str">
            <v xml:space="preserve">Meschwitzstraße 10 </v>
          </cell>
          <cell r="C247" t="str">
            <v>01099</v>
          </cell>
          <cell r="D247" t="str">
            <v>Dresden</v>
          </cell>
        </row>
        <row r="248">
          <cell r="A248" t="str">
            <v>Sportplatz Nachtflügelweg</v>
          </cell>
          <cell r="B248" t="str">
            <v xml:space="preserve">Nachtflügelweg 36 </v>
          </cell>
          <cell r="C248" t="str">
            <v>01324</v>
          </cell>
          <cell r="D248" t="str">
            <v>Dresden</v>
          </cell>
        </row>
        <row r="249">
          <cell r="A249" t="str">
            <v>Sportplatz Narzissenweg</v>
          </cell>
          <cell r="B249" t="str">
            <v xml:space="preserve">Narzissenweg 9 </v>
          </cell>
          <cell r="C249" t="str">
            <v>01259</v>
          </cell>
          <cell r="D249" t="str">
            <v>Dresden</v>
          </cell>
        </row>
        <row r="250">
          <cell r="A250" t="str">
            <v>Sportplatz Neuländer Straße</v>
          </cell>
          <cell r="B250" t="str">
            <v xml:space="preserve">Neuländer Straße 60 </v>
          </cell>
          <cell r="C250" t="str">
            <v>01129</v>
          </cell>
          <cell r="D250" t="str">
            <v>Dresden</v>
          </cell>
        </row>
        <row r="251">
          <cell r="A251" t="str">
            <v>Sportplatz Nickern Wittgensdorfer Straße</v>
          </cell>
          <cell r="B251" t="str">
            <v xml:space="preserve">Wittgensdorfer Straße 30 </v>
          </cell>
          <cell r="C251" t="str">
            <v>01257</v>
          </cell>
          <cell r="D251" t="str">
            <v>Dresden</v>
          </cell>
        </row>
        <row r="252">
          <cell r="A252" t="str">
            <v>Sportplatz Oberpoyritz</v>
          </cell>
          <cell r="B252" t="str">
            <v xml:space="preserve">An der Schmiede 10 </v>
          </cell>
          <cell r="C252" t="str">
            <v>01326</v>
          </cell>
          <cell r="D252" t="str">
            <v>Dresden</v>
          </cell>
        </row>
        <row r="253">
          <cell r="A253" t="str">
            <v>Sportplatz Oskar-Röder-Straße</v>
          </cell>
          <cell r="B253" t="str">
            <v>Oskar-Röder-Straße 4 a</v>
          </cell>
          <cell r="C253" t="str">
            <v>01237</v>
          </cell>
          <cell r="D253" t="str">
            <v>Dresden</v>
          </cell>
        </row>
        <row r="254">
          <cell r="A254" t="str">
            <v>Sportplatz Pestalozzi-Gymnasium</v>
          </cell>
          <cell r="B254" t="str">
            <v xml:space="preserve">Pestalozziplatz 22 </v>
          </cell>
          <cell r="C254" t="str">
            <v>01127</v>
          </cell>
          <cell r="D254" t="str">
            <v>Dresden</v>
          </cell>
        </row>
        <row r="255">
          <cell r="A255" t="str">
            <v>Sportplatz Pfotenhauerstraße</v>
          </cell>
          <cell r="B255" t="str">
            <v xml:space="preserve">Pfotenhauerstraße 79 </v>
          </cell>
          <cell r="C255" t="str">
            <v>01307</v>
          </cell>
          <cell r="D255" t="str">
            <v>Dresden</v>
          </cell>
        </row>
        <row r="256">
          <cell r="A256" t="str">
            <v>Sportplatz Pillnitzer Landstraße 94</v>
          </cell>
          <cell r="B256" t="str">
            <v xml:space="preserve">Pillnitzer Landstraße 94 </v>
          </cell>
          <cell r="C256" t="str">
            <v>01326</v>
          </cell>
          <cell r="D256" t="str">
            <v>Dresden</v>
          </cell>
        </row>
        <row r="257">
          <cell r="A257" t="str">
            <v>Sportplatz Pirnaer Landstraße 121 b</v>
          </cell>
          <cell r="B257" t="str">
            <v>Pirnaer Landstraße 121 b</v>
          </cell>
          <cell r="C257" t="str">
            <v>01257</v>
          </cell>
          <cell r="D257" t="str">
            <v>Dresden</v>
          </cell>
        </row>
        <row r="258">
          <cell r="A258" t="str">
            <v>Sportplatz Pirnaer Landstraße 267</v>
          </cell>
          <cell r="B258" t="str">
            <v xml:space="preserve">Pirnaer Landstraße 267 </v>
          </cell>
          <cell r="C258" t="str">
            <v>01259</v>
          </cell>
          <cell r="D258" t="str">
            <v>Dresden</v>
          </cell>
        </row>
        <row r="259">
          <cell r="A259" t="str">
            <v>Sportplatz Saalhausener Straße</v>
          </cell>
          <cell r="B259" t="str">
            <v xml:space="preserve">Williamstraße 12 </v>
          </cell>
          <cell r="C259" t="str">
            <v>01159</v>
          </cell>
          <cell r="D259" t="str">
            <v>Dresden</v>
          </cell>
        </row>
        <row r="260">
          <cell r="A260" t="str">
            <v>Sportplatz Salzburger Straße</v>
          </cell>
          <cell r="B260" t="str">
            <v xml:space="preserve">Salzburger Straße 141 </v>
          </cell>
          <cell r="C260" t="str">
            <v>01237</v>
          </cell>
          <cell r="D260" t="str">
            <v>Dresden</v>
          </cell>
        </row>
        <row r="261">
          <cell r="A261" t="str">
            <v>Sportplatz Schule für Erziehungshilfe "Erich Kästner"</v>
          </cell>
          <cell r="B261" t="str">
            <v xml:space="preserve">Zinzendorfstraße 4 </v>
          </cell>
          <cell r="C261" t="str">
            <v>01069</v>
          </cell>
          <cell r="D261" t="str">
            <v>Dresden</v>
          </cell>
        </row>
        <row r="262">
          <cell r="A262" t="str">
            <v>Sportplatz Steirische Straße</v>
          </cell>
          <cell r="B262" t="str">
            <v xml:space="preserve">Steirische Straße 1 </v>
          </cell>
          <cell r="C262" t="str">
            <v>01279</v>
          </cell>
          <cell r="D262" t="str">
            <v>Dresden</v>
          </cell>
        </row>
        <row r="263">
          <cell r="A263" t="str">
            <v>Sportplatz Stuttgarter Straße</v>
          </cell>
          <cell r="B263" t="str">
            <v xml:space="preserve">Stuttgarter Straße 41 </v>
          </cell>
          <cell r="C263" t="str">
            <v>01189</v>
          </cell>
          <cell r="D263" t="str">
            <v>Dresden</v>
          </cell>
        </row>
        <row r="264">
          <cell r="A264" t="str">
            <v>Sportplatz Tolkewitzer Straße</v>
          </cell>
          <cell r="B264" t="str">
            <v xml:space="preserve">Tolkewitzer Straße 61 </v>
          </cell>
          <cell r="C264" t="str">
            <v>01277</v>
          </cell>
          <cell r="D264" t="str">
            <v>Dresden</v>
          </cell>
        </row>
        <row r="265">
          <cell r="A265" t="str">
            <v>Sportplatz Weixdorf</v>
          </cell>
          <cell r="B265" t="str">
            <v xml:space="preserve">Zum Sportplatz 4 </v>
          </cell>
          <cell r="C265" t="str">
            <v>01108</v>
          </cell>
          <cell r="D265" t="str">
            <v>Dresden</v>
          </cell>
        </row>
        <row r="266">
          <cell r="A266" t="str">
            <v>Sportplatz Wurzener Straße</v>
          </cell>
          <cell r="B266" t="str">
            <v xml:space="preserve">Wurzener Straße 20 </v>
          </cell>
          <cell r="C266" t="str">
            <v>01127</v>
          </cell>
          <cell r="D266" t="str">
            <v>Dresden</v>
          </cell>
        </row>
        <row r="267">
          <cell r="A267" t="str">
            <v>Sportplatz Zum Windkanal</v>
          </cell>
          <cell r="B267" t="str">
            <v xml:space="preserve">Zum Windkanal 14 </v>
          </cell>
          <cell r="C267" t="str">
            <v>01109</v>
          </cell>
          <cell r="D267" t="str">
            <v>Dresden</v>
          </cell>
        </row>
        <row r="268">
          <cell r="A268" t="str">
            <v>Sportraum BSZ Gastgewerbe</v>
          </cell>
          <cell r="B268" t="str">
            <v xml:space="preserve">Ehrlichstraße 1 </v>
          </cell>
          <cell r="C268" t="str">
            <v>01067</v>
          </cell>
          <cell r="D268" t="str">
            <v>Dresden</v>
          </cell>
        </row>
        <row r="269">
          <cell r="A269" t="str">
            <v>Sportzentrum Blasewitz</v>
          </cell>
          <cell r="B269" t="str">
            <v xml:space="preserve">Oehmestraße 1 </v>
          </cell>
          <cell r="C269" t="str">
            <v>01277</v>
          </cell>
          <cell r="D269" t="str">
            <v>Dresden</v>
          </cell>
        </row>
        <row r="270">
          <cell r="A270" t="str">
            <v>SPORTZENTRUM Hochland e.V.</v>
          </cell>
          <cell r="B270" t="str">
            <v>Bautzner Landstraße 291</v>
          </cell>
          <cell r="C270" t="str">
            <v>01328</v>
          </cell>
          <cell r="D270" t="str">
            <v>Dresden</v>
          </cell>
        </row>
        <row r="271">
          <cell r="A271" t="str">
            <v>Sprunghalle Freiberger Platz</v>
          </cell>
          <cell r="B271" t="str">
            <v>Freiberger Platz 1 a</v>
          </cell>
          <cell r="C271" t="str">
            <v>01067</v>
          </cell>
          <cell r="D271" t="str">
            <v>Dresden</v>
          </cell>
        </row>
        <row r="272">
          <cell r="A272" t="str">
            <v>Stadion Bodenbacher Straße</v>
          </cell>
          <cell r="B272" t="str">
            <v xml:space="preserve">Bodenbacher Straße 152 </v>
          </cell>
          <cell r="C272" t="str">
            <v>01277</v>
          </cell>
          <cell r="D272" t="str">
            <v>Dresden</v>
          </cell>
        </row>
        <row r="273">
          <cell r="A273" t="str">
            <v>Tennisanlage Waldpark</v>
          </cell>
          <cell r="B273" t="str">
            <v xml:space="preserve">Vogesenweg 10 </v>
          </cell>
          <cell r="C273" t="str">
            <v>01309</v>
          </cell>
          <cell r="D273" t="str">
            <v>Dresden</v>
          </cell>
        </row>
        <row r="274">
          <cell r="A274" t="str">
            <v>Tennisgelände Andreas-Schubert-Straße</v>
          </cell>
          <cell r="B274" t="str">
            <v>Andreas-Schubert-Straße 51</v>
          </cell>
          <cell r="C274" t="str">
            <v>01069</v>
          </cell>
          <cell r="D274" t="str">
            <v>Dresden</v>
          </cell>
        </row>
        <row r="275">
          <cell r="A275" t="str">
            <v>Traditionelles Taekwon-DO Studio</v>
          </cell>
          <cell r="B275" t="str">
            <v>Reisewitzer Straße 29</v>
          </cell>
          <cell r="C275" t="str">
            <v>01159</v>
          </cell>
          <cell r="D275" t="str">
            <v>Dresden</v>
          </cell>
        </row>
        <row r="276">
          <cell r="A276" t="str">
            <v>XXL Dresden</v>
          </cell>
          <cell r="B276" t="str">
            <v xml:space="preserve">Breitscheidstraße 40 </v>
          </cell>
          <cell r="C276" t="str">
            <v>01237</v>
          </cell>
          <cell r="D276" t="str">
            <v>Dresden</v>
          </cell>
        </row>
        <row r="277">
          <cell r="A277"/>
          <cell r="B277"/>
          <cell r="D277"/>
        </row>
        <row r="278">
          <cell r="A278"/>
          <cell r="B278"/>
          <cell r="D278"/>
        </row>
        <row r="279">
          <cell r="A279"/>
          <cell r="B279"/>
          <cell r="D279"/>
        </row>
        <row r="280">
          <cell r="A280"/>
          <cell r="B280"/>
          <cell r="D280"/>
        </row>
        <row r="281">
          <cell r="A281"/>
          <cell r="B281"/>
          <cell r="D281"/>
        </row>
        <row r="282">
          <cell r="A282"/>
          <cell r="B282"/>
          <cell r="D282"/>
        </row>
        <row r="283">
          <cell r="A283"/>
          <cell r="B283"/>
          <cell r="D283"/>
        </row>
        <row r="284">
          <cell r="A284"/>
          <cell r="B284"/>
          <cell r="D284"/>
        </row>
        <row r="285">
          <cell r="A285"/>
          <cell r="B285"/>
          <cell r="D285"/>
        </row>
        <row r="286">
          <cell r="A286"/>
          <cell r="B286"/>
          <cell r="D286"/>
        </row>
        <row r="287">
          <cell r="A287"/>
          <cell r="B287"/>
          <cell r="D287"/>
        </row>
        <row r="288">
          <cell r="A288"/>
          <cell r="B288"/>
          <cell r="D288"/>
        </row>
        <row r="289">
          <cell r="A289"/>
          <cell r="B289"/>
          <cell r="D289"/>
        </row>
        <row r="290">
          <cell r="A290"/>
          <cell r="B290"/>
          <cell r="D290"/>
        </row>
        <row r="291">
          <cell r="A291"/>
          <cell r="B291"/>
          <cell r="D291"/>
        </row>
        <row r="292">
          <cell r="A292"/>
          <cell r="B292"/>
          <cell r="D292"/>
        </row>
        <row r="293">
          <cell r="A293"/>
          <cell r="B293"/>
          <cell r="D293"/>
        </row>
        <row r="294">
          <cell r="A294"/>
          <cell r="B294"/>
          <cell r="D294"/>
        </row>
        <row r="295">
          <cell r="A295"/>
          <cell r="B295"/>
          <cell r="D295"/>
        </row>
        <row r="296">
          <cell r="A296"/>
          <cell r="B296"/>
          <cell r="D296"/>
        </row>
        <row r="297">
          <cell r="A297"/>
          <cell r="B297"/>
          <cell r="D297"/>
        </row>
        <row r="298">
          <cell r="A298"/>
          <cell r="B298"/>
          <cell r="D298"/>
        </row>
        <row r="299">
          <cell r="A299"/>
          <cell r="B299"/>
          <cell r="D299"/>
        </row>
        <row r="300">
          <cell r="A300"/>
          <cell r="B300"/>
          <cell r="D300"/>
        </row>
        <row r="301">
          <cell r="A301"/>
          <cell r="B301"/>
          <cell r="D301"/>
        </row>
        <row r="302">
          <cell r="A302"/>
          <cell r="B302"/>
          <cell r="D302"/>
        </row>
        <row r="303">
          <cell r="A303"/>
          <cell r="B303"/>
          <cell r="D303"/>
        </row>
        <row r="304">
          <cell r="A304"/>
          <cell r="B304"/>
          <cell r="D304"/>
        </row>
        <row r="305">
          <cell r="A305"/>
          <cell r="B305"/>
          <cell r="D305"/>
        </row>
        <row r="306">
          <cell r="A306"/>
          <cell r="B306"/>
          <cell r="D306"/>
        </row>
        <row r="307">
          <cell r="A307"/>
          <cell r="B307"/>
          <cell r="D307"/>
        </row>
        <row r="308">
          <cell r="A308"/>
          <cell r="B308"/>
          <cell r="D308"/>
        </row>
        <row r="309">
          <cell r="A309"/>
          <cell r="B309"/>
          <cell r="D309"/>
        </row>
        <row r="310">
          <cell r="A310"/>
          <cell r="B310"/>
          <cell r="D310"/>
        </row>
        <row r="311">
          <cell r="A311"/>
          <cell r="B311"/>
          <cell r="D311"/>
        </row>
        <row r="312">
          <cell r="A312"/>
          <cell r="B312"/>
          <cell r="D312"/>
        </row>
        <row r="313">
          <cell r="A313"/>
          <cell r="B313"/>
          <cell r="D313"/>
        </row>
        <row r="314">
          <cell r="A314"/>
          <cell r="B314"/>
          <cell r="D314"/>
        </row>
        <row r="315">
          <cell r="A315"/>
          <cell r="B315"/>
          <cell r="D315"/>
        </row>
        <row r="316">
          <cell r="A316"/>
          <cell r="B316"/>
          <cell r="D316"/>
        </row>
        <row r="317">
          <cell r="A317"/>
          <cell r="B317"/>
          <cell r="D317"/>
        </row>
        <row r="318">
          <cell r="A318"/>
          <cell r="B318"/>
          <cell r="D318"/>
        </row>
        <row r="319">
          <cell r="A319"/>
          <cell r="B319"/>
          <cell r="D319"/>
        </row>
        <row r="320">
          <cell r="A320"/>
          <cell r="B320"/>
          <cell r="D320"/>
        </row>
        <row r="321">
          <cell r="A321"/>
          <cell r="B321"/>
          <cell r="D321"/>
        </row>
        <row r="322">
          <cell r="A322"/>
          <cell r="B322"/>
          <cell r="D322"/>
        </row>
        <row r="323">
          <cell r="A323"/>
          <cell r="B323"/>
          <cell r="D323"/>
        </row>
        <row r="324">
          <cell r="A324"/>
          <cell r="B324"/>
          <cell r="D324"/>
        </row>
        <row r="325">
          <cell r="A325"/>
          <cell r="B325"/>
          <cell r="D325"/>
        </row>
        <row r="326">
          <cell r="A326"/>
          <cell r="B326"/>
          <cell r="D326"/>
        </row>
        <row r="327">
          <cell r="A327"/>
          <cell r="B327"/>
          <cell r="D327"/>
        </row>
        <row r="328">
          <cell r="A328"/>
          <cell r="B328"/>
          <cell r="D328"/>
        </row>
        <row r="329">
          <cell r="A329"/>
          <cell r="B329"/>
          <cell r="D329"/>
        </row>
        <row r="330">
          <cell r="A330"/>
          <cell r="B330"/>
          <cell r="D330"/>
        </row>
        <row r="331">
          <cell r="A331"/>
          <cell r="B331"/>
          <cell r="D331"/>
        </row>
        <row r="332">
          <cell r="A332"/>
          <cell r="B332"/>
          <cell r="D332"/>
        </row>
        <row r="333">
          <cell r="A333"/>
          <cell r="B333"/>
          <cell r="D333"/>
        </row>
        <row r="334">
          <cell r="A334"/>
          <cell r="B334"/>
          <cell r="D334"/>
        </row>
        <row r="335">
          <cell r="A335"/>
          <cell r="B335"/>
          <cell r="D335"/>
        </row>
        <row r="336">
          <cell r="A336"/>
          <cell r="B336"/>
          <cell r="D336"/>
        </row>
        <row r="337">
          <cell r="A337"/>
          <cell r="B337"/>
          <cell r="D337"/>
        </row>
        <row r="338">
          <cell r="A338"/>
          <cell r="B338"/>
          <cell r="D338"/>
        </row>
        <row r="339">
          <cell r="A339"/>
          <cell r="B339"/>
          <cell r="D339"/>
        </row>
        <row r="340">
          <cell r="A340"/>
          <cell r="B340"/>
          <cell r="D340"/>
        </row>
        <row r="341">
          <cell r="A341"/>
          <cell r="B341"/>
          <cell r="D341"/>
        </row>
        <row r="342">
          <cell r="A342"/>
          <cell r="B342"/>
          <cell r="D342"/>
        </row>
        <row r="343">
          <cell r="A343"/>
          <cell r="B343"/>
          <cell r="D343"/>
        </row>
        <row r="344">
          <cell r="A344"/>
          <cell r="B344"/>
          <cell r="D344"/>
        </row>
        <row r="345">
          <cell r="A345"/>
          <cell r="B345"/>
          <cell r="D345"/>
        </row>
        <row r="346">
          <cell r="A346"/>
          <cell r="B346"/>
          <cell r="D346"/>
        </row>
        <row r="347">
          <cell r="A347"/>
          <cell r="B347"/>
          <cell r="D347"/>
        </row>
      </sheetData>
    </sheetDataSet>
  </externalBook>
</externalLink>
</file>

<file path=xl/externalLinks/externalLink2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Abfrage Vereine"/>
      <sheetName val="Beispiel"/>
      <sheetName val="Sportstätten"/>
    </sheetNames>
    <sheetDataSet>
      <sheetData sheetId="0"/>
      <sheetData sheetId="1"/>
      <sheetData sheetId="2">
        <row r="285">
          <cell r="F285" t="str">
            <v>Taekwondo und Hapkido Dresden e.V.</v>
          </cell>
        </row>
      </sheetData>
    </sheetDataSet>
  </externalBook>
</externalLink>
</file>

<file path=xl/externalLinks/externalLink2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Abfrage Vereine"/>
      <sheetName val="Beispiel"/>
      <sheetName val="Sportstätten"/>
    </sheetNames>
    <sheetDataSet>
      <sheetData sheetId="0"/>
      <sheetData sheetId="1"/>
      <sheetData sheetId="2"/>
    </sheetDataSet>
  </externalBook>
</externalLink>
</file>

<file path=xl/externalLinks/externalLink3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Abfrage Vereine"/>
      <sheetName val="Beispiel"/>
      <sheetName val="Sportstätten"/>
    </sheetNames>
    <sheetDataSet>
      <sheetData sheetId="0"/>
      <sheetData sheetId="1"/>
      <sheetData sheetId="2"/>
    </sheetDataSet>
  </externalBook>
</externalLink>
</file>

<file path=xl/externalLinks/externalLink3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Abfrage Vereine"/>
      <sheetName val="Beispiel"/>
      <sheetName val="Sportstätten"/>
    </sheetNames>
    <sheetDataSet>
      <sheetData sheetId="0"/>
      <sheetData sheetId="1"/>
      <sheetData sheetId="2"/>
    </sheetDataSet>
  </externalBook>
</externalLink>
</file>

<file path=xl/externalLinks/externalLink3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Abfrage Vereine"/>
      <sheetName val="Beispiel"/>
      <sheetName val="Sportstätten"/>
    </sheetNames>
    <sheetDataSet>
      <sheetData sheetId="0"/>
      <sheetData sheetId="1"/>
      <sheetData sheetId="2"/>
    </sheetDataSet>
  </externalBook>
</externalLink>
</file>

<file path=xl/externalLinks/externalLink3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Abfrage Vereine"/>
      <sheetName val="Beispiel"/>
      <sheetName val="Sportstätten"/>
    </sheetNames>
    <sheetDataSet>
      <sheetData sheetId="0"/>
      <sheetData sheetId="1"/>
      <sheetData sheetId="2"/>
    </sheetDataSet>
  </externalBook>
</externalLink>
</file>

<file path=xl/externalLinks/externalLink3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Abfrage Vereine"/>
      <sheetName val="Beispiel"/>
      <sheetName val="Sportstätten"/>
    </sheetNames>
    <sheetDataSet>
      <sheetData sheetId="0"/>
      <sheetData sheetId="1"/>
      <sheetData sheetId="2"/>
    </sheetDataSet>
  </externalBook>
</externalLink>
</file>

<file path=xl/externalLinks/externalLink3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Abfrage Vereine"/>
      <sheetName val="Beispiel"/>
      <sheetName val="Sportstätten"/>
    </sheetNames>
    <sheetDataSet>
      <sheetData sheetId="0"/>
      <sheetData sheetId="1"/>
      <sheetData sheetId="2"/>
    </sheetDataSet>
  </externalBook>
</externalLink>
</file>

<file path=xl/externalLinks/externalLink3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Abfrage Vereine"/>
      <sheetName val="Beispiel"/>
      <sheetName val="Sportstätten"/>
    </sheetNames>
    <sheetDataSet>
      <sheetData sheetId="0"/>
      <sheetData sheetId="1"/>
      <sheetData sheetId="2"/>
    </sheetDataSet>
  </externalBook>
</externalLink>
</file>

<file path=xl/externalLinks/externalLink3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Abfrage Vereine"/>
      <sheetName val="Beispiel"/>
      <sheetName val="Sportstätten"/>
    </sheetNames>
    <sheetDataSet>
      <sheetData sheetId="0"/>
      <sheetData sheetId="1"/>
      <sheetData sheetId="2"/>
    </sheetDataSet>
  </externalBook>
</externalLink>
</file>

<file path=xl/externalLinks/externalLink3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Abfrage Vereine"/>
      <sheetName val="Beispiel"/>
      <sheetName val="Sportstätten"/>
    </sheetNames>
    <sheetDataSet>
      <sheetData sheetId="0"/>
      <sheetData sheetId="1"/>
      <sheetData sheetId="2"/>
    </sheetDataSet>
  </externalBook>
</externalLink>
</file>

<file path=xl/externalLinks/externalLink3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Abfrage Vereine"/>
      <sheetName val="Beispiel"/>
      <sheetName val="Sportstätten"/>
    </sheetNames>
    <sheetDataSet>
      <sheetData sheetId="0"/>
      <sheetData sheetId="1"/>
      <sheetData sheetId="2"/>
    </sheetDataSet>
  </externalBook>
</externalLink>
</file>

<file path=xl/externalLinks/externalLink4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Abfrage Vereine"/>
      <sheetName val="Beispiel"/>
      <sheetName val="Sportstätten"/>
    </sheetNames>
    <sheetDataSet>
      <sheetData sheetId="0"/>
      <sheetData sheetId="1"/>
      <sheetData sheetId="2"/>
    </sheetDataSet>
  </externalBook>
</externalLink>
</file>

<file path=xl/externalLinks/externalLink4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Abfrage Vereine"/>
      <sheetName val="Beispiel"/>
      <sheetName val="Sportstätten"/>
    </sheetNames>
    <sheetDataSet>
      <sheetData sheetId="0"/>
      <sheetData sheetId="1"/>
      <sheetData sheetId="2"/>
    </sheetDataSet>
  </externalBook>
</externalLink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abelle4" displayName="Tabelle4" ref="A1:D276" totalsRowShown="0" headerRowDxfId="10" dataDxfId="9">
  <autoFilter ref="A1:D276" xr:uid="{00000000-0009-0000-0100-000001000000}"/>
  <sortState xmlns:xlrd2="http://schemas.microsoft.com/office/spreadsheetml/2017/richdata2" ref="A3:D276">
    <sortCondition ref="B1:B276"/>
  </sortState>
  <tableColumns count="4">
    <tableColumn id="1" xr3:uid="{00000000-0010-0000-0000-000001000000}" name="Sportstätte" dataDxfId="8"/>
    <tableColumn id="2" xr3:uid="{00000000-0010-0000-0000-000002000000}" name="Straße" dataDxfId="7"/>
    <tableColumn id="3" xr3:uid="{00000000-0010-0000-0000-000003000000}" name="PLZ" dataDxfId="6"/>
    <tableColumn id="4" xr3:uid="{00000000-0010-0000-0000-000004000000}" name="Stadt" dataDxfId="5"/>
  </tableColumns>
  <tableStyleInfo name="TableStyleLight4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00000000-000C-0000-FFFF-FFFF01000000}" name="Tabelle5" displayName="Tabelle5" ref="H1:H149" totalsRowShown="0" headerRowDxfId="4" dataDxfId="3">
  <autoFilter ref="H1:H149" xr:uid="{00000000-0009-0000-0100-000002000000}"/>
  <tableColumns count="1">
    <tableColumn id="1" xr3:uid="{00000000-0010-0000-0100-000001000000}" name="Sportart" dataDxfId="2"/>
  </tableColumns>
  <tableStyleInfo showFirstColumn="0" showLastColumn="0" showRowStripes="1" showColumnStripes="0"/>
</table>
</file>

<file path=xl/theme/theme1.xml><?xml version="1.0" encoding="utf-8"?>
<a:theme xmlns:a="http://schemas.openxmlformats.org/drawingml/2006/main" name="Office">
  <a:themeElements>
    <a:clrScheme name="LibreOffice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8A303"/>
      </a:accent1>
      <a:accent2>
        <a:srgbClr val="0369A3"/>
      </a:accent2>
      <a:accent3>
        <a:srgbClr val="A33E03"/>
      </a:accent3>
      <a:accent4>
        <a:srgbClr val="8E03A3"/>
      </a:accent4>
      <a:accent5>
        <a:srgbClr val="C99C00"/>
      </a:accent5>
      <a:accent6>
        <a:srgbClr val="C9211E"/>
      </a:accent6>
      <a:hlink>
        <a:srgbClr val="0000EE"/>
      </a:hlink>
      <a:folHlink>
        <a:srgbClr val="551A8B"/>
      </a:folHlink>
    </a:clrScheme>
    <a:fontScheme name="Office">
      <a:majorFont>
        <a:latin typeface="Arial"/>
        <a:ea typeface="DejaVu Sans"/>
        <a:cs typeface="DejaVu Sans"/>
      </a:majorFont>
      <a:minorFont>
        <a:latin typeface="Arial"/>
        <a:ea typeface="DejaVu Sans"/>
        <a:cs typeface="DejaVu Sans"/>
      </a:minorFont>
    </a:fontScheme>
    <a:fmtScheme>
      <a:fillStyleLst>
        <a:solidFill>
          <a:schemeClr val="phClr"/>
        </a:solidFill>
        <a:solidFill>
          <a:schemeClr val="phClr"/>
        </a:solidFill>
        <a:solidFill>
          <a:schemeClr val="phClr"/>
        </a:solidFill>
      </a:fillStyleLst>
      <a:lnStyleLst>
        <a:ln w="6350" cap="flat" cmpd="sng" algn="ctr">
          <a:prstDash val="solid"/>
          <a:miter/>
        </a:ln>
        <a:ln w="6350" cap="flat" cmpd="sng" algn="ctr">
          <a:prstDash val="solid"/>
          <a:miter/>
        </a:ln>
        <a:ln w="6350" cap="flat" cmpd="sng" algn="ctr"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motor-trachenberge.de/" TargetMode="External"/><Relationship Id="rId13" Type="http://schemas.openxmlformats.org/officeDocument/2006/relationships/hyperlink" Target="mailto:franziska.graube-kuehne@taekwondo-dresden.org" TargetMode="External"/><Relationship Id="rId18" Type="http://schemas.openxmlformats.org/officeDocument/2006/relationships/hyperlink" Target="http://www.sg-buehlau.de/" TargetMode="External"/><Relationship Id="rId26" Type="http://schemas.openxmlformats.org/officeDocument/2006/relationships/hyperlink" Target="http://www.sg-buehlau.de/" TargetMode="External"/><Relationship Id="rId39" Type="http://schemas.openxmlformats.org/officeDocument/2006/relationships/printerSettings" Target="../printerSettings/printerSettings1.bin"/><Relationship Id="rId3" Type="http://schemas.openxmlformats.org/officeDocument/2006/relationships/hyperlink" Target="mailto:bewerbung.doering@googlemail.com" TargetMode="External"/><Relationship Id="rId21" Type="http://schemas.openxmlformats.org/officeDocument/2006/relationships/hyperlink" Target="mailto:kontakt@sg-buehlau.de" TargetMode="External"/><Relationship Id="rId34" Type="http://schemas.openxmlformats.org/officeDocument/2006/relationships/hyperlink" Target="http://zschachwitz-tischtennis.de/" TargetMode="External"/><Relationship Id="rId7" Type="http://schemas.openxmlformats.org/officeDocument/2006/relationships/hyperlink" Target="mailto:tischtennis@motor-trachenberge.de" TargetMode="External"/><Relationship Id="rId12" Type="http://schemas.openxmlformats.org/officeDocument/2006/relationships/hyperlink" Target="http://www.tkd-dd.org/" TargetMode="External"/><Relationship Id="rId17" Type="http://schemas.openxmlformats.org/officeDocument/2006/relationships/hyperlink" Target="mailto:kontakt@sg-buehlau.de" TargetMode="External"/><Relationship Id="rId25" Type="http://schemas.openxmlformats.org/officeDocument/2006/relationships/hyperlink" Target="mailto:kontakt@sg-buehlau.de" TargetMode="External"/><Relationship Id="rId33" Type="http://schemas.openxmlformats.org/officeDocument/2006/relationships/hyperlink" Target="http://zschachwitz-tischtennis.de/" TargetMode="External"/><Relationship Id="rId38" Type="http://schemas.openxmlformats.org/officeDocument/2006/relationships/hyperlink" Target="http://www.sportjugend-dresden.de/" TargetMode="External"/><Relationship Id="rId2" Type="http://schemas.openxmlformats.org/officeDocument/2006/relationships/hyperlink" Target="mailto:kontakt@sg-fitness.de" TargetMode="External"/><Relationship Id="rId16" Type="http://schemas.openxmlformats.org/officeDocument/2006/relationships/hyperlink" Target="http://www.sg-buehlau.de/" TargetMode="External"/><Relationship Id="rId20" Type="http://schemas.openxmlformats.org/officeDocument/2006/relationships/hyperlink" Target="http://www.sg-buehlau.de/" TargetMode="External"/><Relationship Id="rId29" Type="http://schemas.openxmlformats.org/officeDocument/2006/relationships/hyperlink" Target="mailto:DresdnerRV@t-online.de" TargetMode="External"/><Relationship Id="rId1" Type="http://schemas.openxmlformats.org/officeDocument/2006/relationships/hyperlink" Target="mailto:kontakt@sg-fitness.de" TargetMode="External"/><Relationship Id="rId6" Type="http://schemas.openxmlformats.org/officeDocument/2006/relationships/hyperlink" Target="https://www.motor-trachenberge.de/" TargetMode="External"/><Relationship Id="rId11" Type="http://schemas.openxmlformats.org/officeDocument/2006/relationships/hyperlink" Target="mailto:franziska.graube-kuehne@taekwondo-dresden.org" TargetMode="External"/><Relationship Id="rId24" Type="http://schemas.openxmlformats.org/officeDocument/2006/relationships/hyperlink" Target="http://www.sg-buehlau.de/" TargetMode="External"/><Relationship Id="rId32" Type="http://schemas.openxmlformats.org/officeDocument/2006/relationships/hyperlink" Target="mailto:DresdnerRV@t-online.de" TargetMode="External"/><Relationship Id="rId37" Type="http://schemas.openxmlformats.org/officeDocument/2006/relationships/hyperlink" Target="mailto:info@sportjugend-dresden.de" TargetMode="External"/><Relationship Id="rId40" Type="http://schemas.openxmlformats.org/officeDocument/2006/relationships/drawing" Target="../drawings/drawing1.xml"/><Relationship Id="rId5" Type="http://schemas.openxmlformats.org/officeDocument/2006/relationships/hyperlink" Target="mailto:heizfrosch40@web.de" TargetMode="External"/><Relationship Id="rId15" Type="http://schemas.openxmlformats.org/officeDocument/2006/relationships/hyperlink" Target="mailto:kontakt@sg-buehlau.de" TargetMode="External"/><Relationship Id="rId23" Type="http://schemas.openxmlformats.org/officeDocument/2006/relationships/hyperlink" Target="mailto:kontakt@sg-buehlau.de" TargetMode="External"/><Relationship Id="rId28" Type="http://schemas.openxmlformats.org/officeDocument/2006/relationships/hyperlink" Target="http://www.sg-buehlau.de/" TargetMode="External"/><Relationship Id="rId36" Type="http://schemas.openxmlformats.org/officeDocument/2006/relationships/hyperlink" Target="mailto:peter-e.stahl@t-online.de" TargetMode="External"/><Relationship Id="rId10" Type="http://schemas.openxmlformats.org/officeDocument/2006/relationships/hyperlink" Target="mailto:svh-jugendleiter@gmx.net" TargetMode="External"/><Relationship Id="rId19" Type="http://schemas.openxmlformats.org/officeDocument/2006/relationships/hyperlink" Target="mailto:kontakt@sg-buehlau.de" TargetMode="External"/><Relationship Id="rId31" Type="http://schemas.openxmlformats.org/officeDocument/2006/relationships/hyperlink" Target="mailto:DresdnerRV@t-online.de" TargetMode="External"/><Relationship Id="rId4" Type="http://schemas.openxmlformats.org/officeDocument/2006/relationships/hyperlink" Target="https://www.motor-trachenberge.de/" TargetMode="External"/><Relationship Id="rId9" Type="http://schemas.openxmlformats.org/officeDocument/2006/relationships/hyperlink" Target="mailto:svh-jugendleiter@gmx.net" TargetMode="External"/><Relationship Id="rId14" Type="http://schemas.openxmlformats.org/officeDocument/2006/relationships/hyperlink" Target="http://www.tkd-dd.org/" TargetMode="External"/><Relationship Id="rId22" Type="http://schemas.openxmlformats.org/officeDocument/2006/relationships/hyperlink" Target="http://www.sg-buehlau.de/" TargetMode="External"/><Relationship Id="rId27" Type="http://schemas.openxmlformats.org/officeDocument/2006/relationships/hyperlink" Target="mailto:kontakt@sg-buehlau.de" TargetMode="External"/><Relationship Id="rId30" Type="http://schemas.openxmlformats.org/officeDocument/2006/relationships/hyperlink" Target="mailto:DresdnerRV@t-online.de" TargetMode="External"/><Relationship Id="rId35" Type="http://schemas.openxmlformats.org/officeDocument/2006/relationships/hyperlink" Target="mailto:peter-e.stahl@t-online.de" TargetMode="Externa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table" Target="../tables/table2.xml"/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X563"/>
  <sheetViews>
    <sheetView tabSelected="1" topLeftCell="A3" zoomScale="90" zoomScaleNormal="90" workbookViewId="0">
      <selection activeCell="P19" sqref="P19"/>
    </sheetView>
  </sheetViews>
  <sheetFormatPr baseColWidth="10" defaultColWidth="10.5" defaultRowHeight="14.25" x14ac:dyDescent="0.2"/>
  <cols>
    <col min="1" max="1" width="52.75" style="20" bestFit="1" customWidth="1"/>
    <col min="2" max="2" width="37.625" style="20" bestFit="1" customWidth="1"/>
    <col min="3" max="3" width="4.25" style="20" bestFit="1" customWidth="1"/>
    <col min="4" max="4" width="4" style="20" customWidth="1"/>
    <col min="5" max="5" width="22.125" style="20" bestFit="1" customWidth="1"/>
    <col min="6" max="7" width="5.625" style="29" customWidth="1"/>
    <col min="8" max="8" width="10.375" style="20" bestFit="1" customWidth="1"/>
    <col min="9" max="10" width="5.625" style="29" customWidth="1"/>
    <col min="11" max="11" width="10.375" style="20" bestFit="1" customWidth="1"/>
    <col min="12" max="13" width="5.625" style="29" customWidth="1"/>
    <col min="14" max="14" width="10.375" style="20" bestFit="1" customWidth="1"/>
    <col min="15" max="16" width="5.625" style="29" customWidth="1"/>
    <col min="17" max="17" width="10.375" style="20" bestFit="1" customWidth="1"/>
    <col min="18" max="19" width="5.625" style="29" customWidth="1"/>
    <col min="20" max="20" width="10.375" style="20" bestFit="1" customWidth="1"/>
    <col min="21" max="21" width="49" style="20" customWidth="1"/>
    <col min="22" max="22" width="24.75" style="20" bestFit="1" customWidth="1"/>
    <col min="23" max="23" width="8.125" style="29" customWidth="1"/>
    <col min="24" max="24" width="8.625" style="20" bestFit="1" customWidth="1"/>
    <col min="25" max="25" width="24.125" style="20" customWidth="1"/>
    <col min="26" max="26" width="17.5" style="29" bestFit="1" customWidth="1"/>
    <col min="27" max="27" width="43.375" style="20" bestFit="1" customWidth="1"/>
    <col min="28" max="28" width="46" style="20" customWidth="1"/>
    <col min="29" max="29" width="174.75" style="20" bestFit="1" customWidth="1"/>
    <col min="30" max="16384" width="10.5" style="20"/>
  </cols>
  <sheetData>
    <row r="1" spans="1:54" s="74" customFormat="1" x14ac:dyDescent="0.2">
      <c r="A1" s="76" t="s">
        <v>0</v>
      </c>
      <c r="B1" s="79" t="s">
        <v>1</v>
      </c>
      <c r="C1" s="78"/>
      <c r="D1" s="78"/>
      <c r="E1" s="78"/>
      <c r="F1" s="77"/>
      <c r="G1" s="77"/>
      <c r="H1" s="78"/>
      <c r="I1" s="77"/>
      <c r="J1" s="80"/>
      <c r="K1" s="80"/>
      <c r="L1" s="80"/>
      <c r="M1" s="78"/>
      <c r="N1" s="78"/>
      <c r="O1" s="80"/>
      <c r="P1" s="80"/>
      <c r="Q1" s="80"/>
      <c r="R1" s="78"/>
      <c r="S1" s="78"/>
      <c r="T1" s="80"/>
      <c r="U1" s="80"/>
      <c r="V1" s="80"/>
      <c r="W1" s="78"/>
      <c r="X1" s="78"/>
      <c r="Y1" s="80"/>
      <c r="Z1" s="80"/>
      <c r="AA1" s="80"/>
      <c r="AB1" s="78"/>
      <c r="AC1" s="140" t="s">
        <v>1853</v>
      </c>
      <c r="AD1" s="75"/>
      <c r="AE1" s="75"/>
      <c r="AF1" s="75"/>
      <c r="AI1" s="75"/>
      <c r="AJ1" s="75"/>
      <c r="AK1" s="75"/>
      <c r="AN1" s="75"/>
      <c r="AO1" s="75"/>
      <c r="AP1" s="75"/>
      <c r="AX1" s="73"/>
      <c r="AY1" s="75"/>
      <c r="AZ1" s="73"/>
    </row>
    <row r="2" spans="1:54" s="74" customFormat="1" x14ac:dyDescent="0.2">
      <c r="A2" s="76" t="s">
        <v>2</v>
      </c>
      <c r="B2" s="79" t="s">
        <v>4</v>
      </c>
      <c r="C2" s="78"/>
      <c r="D2" s="78"/>
      <c r="E2" s="78"/>
      <c r="F2" s="77"/>
      <c r="G2" s="77"/>
      <c r="H2" s="78"/>
      <c r="I2" s="77"/>
      <c r="J2" s="80"/>
      <c r="K2" s="80"/>
      <c r="L2" s="80"/>
      <c r="M2" s="78"/>
      <c r="N2" s="78"/>
      <c r="O2" s="80"/>
      <c r="P2" s="80"/>
      <c r="Q2" s="80"/>
      <c r="R2" s="78"/>
      <c r="S2" s="78"/>
      <c r="T2" s="80"/>
      <c r="U2" s="80"/>
      <c r="V2" s="80"/>
      <c r="W2" s="78"/>
      <c r="X2" s="78"/>
      <c r="Y2" s="80"/>
      <c r="Z2" s="80"/>
      <c r="AA2" s="80"/>
      <c r="AB2" s="78"/>
      <c r="AC2" s="78"/>
      <c r="AD2" s="75"/>
      <c r="AE2" s="75"/>
      <c r="AF2" s="75"/>
      <c r="AI2" s="75"/>
      <c r="AJ2" s="75"/>
      <c r="AK2" s="75"/>
      <c r="AN2" s="75"/>
      <c r="AO2" s="75"/>
      <c r="AP2" s="75"/>
      <c r="AX2" s="73"/>
      <c r="AY2" s="75"/>
      <c r="AZ2" s="73"/>
    </row>
    <row r="3" spans="1:54" s="74" customFormat="1" x14ac:dyDescent="0.2">
      <c r="A3" s="76" t="s">
        <v>3</v>
      </c>
      <c r="B3" s="79" t="s">
        <v>5</v>
      </c>
      <c r="C3" s="78"/>
      <c r="D3" s="78"/>
      <c r="E3" s="78"/>
      <c r="F3" s="77"/>
      <c r="G3" s="77"/>
      <c r="H3" s="78"/>
      <c r="I3" s="77"/>
      <c r="J3" s="80"/>
      <c r="K3" s="80"/>
      <c r="L3" s="80"/>
      <c r="M3" s="78"/>
      <c r="N3" s="78"/>
      <c r="O3" s="80"/>
      <c r="P3" s="80"/>
      <c r="Q3" s="80"/>
      <c r="R3" s="78"/>
      <c r="S3" s="78"/>
      <c r="T3" s="80"/>
      <c r="U3" s="80"/>
      <c r="V3" s="80"/>
      <c r="W3" s="78"/>
      <c r="X3" s="78"/>
      <c r="Y3" s="80"/>
      <c r="Z3" s="80"/>
      <c r="AA3" s="80"/>
      <c r="AB3" s="78"/>
      <c r="AC3" s="78"/>
      <c r="AD3" s="75"/>
      <c r="AE3" s="75"/>
      <c r="AF3" s="75"/>
      <c r="AI3" s="75"/>
      <c r="AJ3" s="75"/>
      <c r="AK3" s="75"/>
      <c r="AN3" s="75"/>
      <c r="AO3" s="75"/>
      <c r="AP3" s="75"/>
      <c r="AX3" s="73"/>
      <c r="AY3" s="75"/>
      <c r="AZ3" s="73"/>
    </row>
    <row r="4" spans="1:54" s="74" customFormat="1" x14ac:dyDescent="0.2">
      <c r="A4" s="76"/>
      <c r="B4" s="77"/>
      <c r="C4" s="78"/>
      <c r="D4" s="78"/>
      <c r="E4" s="78"/>
      <c r="F4" s="77"/>
      <c r="G4" s="77"/>
      <c r="H4" s="78"/>
      <c r="I4" s="77"/>
      <c r="J4" s="80"/>
      <c r="K4" s="80"/>
      <c r="L4" s="80"/>
      <c r="M4" s="78"/>
      <c r="N4" s="78"/>
      <c r="O4" s="80"/>
      <c r="P4" s="80"/>
      <c r="Q4" s="80"/>
      <c r="R4" s="78"/>
      <c r="S4" s="78"/>
      <c r="T4" s="80"/>
      <c r="U4" s="80"/>
      <c r="V4" s="80"/>
      <c r="W4" s="78"/>
      <c r="X4" s="78"/>
      <c r="Y4" s="80"/>
      <c r="Z4" s="80"/>
      <c r="AA4" s="80"/>
      <c r="AB4" s="78"/>
      <c r="AC4" s="78"/>
      <c r="AD4" s="75"/>
      <c r="AE4" s="75"/>
      <c r="AF4" s="75"/>
      <c r="AI4" s="75"/>
      <c r="AJ4" s="75"/>
      <c r="AK4" s="75"/>
      <c r="AN4" s="75"/>
      <c r="AO4" s="75"/>
      <c r="AP4" s="75"/>
      <c r="AX4" s="73"/>
      <c r="AY4" s="75"/>
      <c r="AZ4" s="73"/>
    </row>
    <row r="5" spans="1:54" s="74" customFormat="1" x14ac:dyDescent="0.2">
      <c r="A5" s="81"/>
      <c r="B5" s="77"/>
      <c r="C5" s="78"/>
      <c r="E5" s="78"/>
      <c r="F5" s="77"/>
      <c r="G5" s="77"/>
      <c r="H5" s="78"/>
      <c r="I5" s="77"/>
      <c r="J5" s="80"/>
      <c r="K5" s="80"/>
      <c r="L5" s="80"/>
      <c r="M5" s="78"/>
      <c r="N5" s="78"/>
      <c r="O5" s="80"/>
      <c r="P5" s="80"/>
      <c r="Q5" s="80"/>
      <c r="R5" s="78"/>
      <c r="S5" s="78"/>
      <c r="T5" s="80"/>
      <c r="U5" s="80"/>
      <c r="V5" s="80"/>
      <c r="W5" s="78"/>
      <c r="X5" s="78"/>
      <c r="Y5" s="80"/>
      <c r="Z5" s="80"/>
      <c r="AA5" s="80"/>
      <c r="AB5" s="78"/>
      <c r="AC5" s="78"/>
      <c r="AD5" s="75"/>
      <c r="AE5" s="75"/>
      <c r="AF5" s="75"/>
      <c r="AI5" s="75"/>
      <c r="AJ5" s="75"/>
      <c r="AK5" s="75"/>
      <c r="AN5" s="75"/>
      <c r="AO5" s="75"/>
      <c r="AP5" s="75"/>
      <c r="AX5" s="73"/>
      <c r="AY5" s="75"/>
      <c r="AZ5" s="73"/>
    </row>
    <row r="6" spans="1:54" s="85" customFormat="1" ht="26.25" x14ac:dyDescent="0.4">
      <c r="A6" s="83" t="s">
        <v>1852</v>
      </c>
      <c r="B6" s="83"/>
      <c r="C6" s="83"/>
      <c r="D6" s="83"/>
      <c r="E6" s="83"/>
      <c r="F6" s="83"/>
      <c r="G6" s="83"/>
      <c r="H6" s="83"/>
      <c r="I6" s="83"/>
      <c r="J6" s="83"/>
      <c r="K6" s="83"/>
      <c r="L6" s="83"/>
      <c r="M6" s="83"/>
      <c r="N6" s="83"/>
      <c r="O6" s="83"/>
      <c r="P6" s="83"/>
      <c r="Q6" s="83"/>
      <c r="R6" s="83"/>
      <c r="S6" s="83"/>
      <c r="T6" s="83"/>
      <c r="U6" s="83"/>
      <c r="V6" s="83"/>
      <c r="W6" s="83"/>
      <c r="X6" s="83"/>
      <c r="Y6" s="83"/>
      <c r="Z6" s="83"/>
      <c r="AA6" s="83"/>
      <c r="AB6" s="83"/>
      <c r="AC6" s="83"/>
      <c r="AD6" s="84"/>
      <c r="AE6" s="84"/>
      <c r="AF6" s="84"/>
      <c r="AG6" s="84"/>
      <c r="AH6" s="84"/>
      <c r="AI6" s="84"/>
      <c r="AJ6" s="84"/>
      <c r="AK6" s="84"/>
      <c r="AL6" s="84"/>
      <c r="AM6" s="84"/>
      <c r="AN6" s="84"/>
      <c r="AO6" s="84"/>
      <c r="AP6" s="84"/>
      <c r="AQ6" s="84"/>
      <c r="AR6" s="84"/>
      <c r="AS6" s="84"/>
      <c r="AT6" s="84"/>
      <c r="AU6" s="84"/>
      <c r="AV6" s="84"/>
      <c r="AW6" s="84"/>
      <c r="AX6" s="84"/>
      <c r="AY6" s="84"/>
      <c r="AZ6" s="84"/>
      <c r="BA6" s="84"/>
      <c r="BB6" s="84"/>
    </row>
    <row r="7" spans="1:54" s="74" customFormat="1" x14ac:dyDescent="0.2">
      <c r="A7" s="77"/>
      <c r="B7" s="77"/>
      <c r="C7" s="78"/>
      <c r="D7" s="77"/>
      <c r="E7" s="78"/>
      <c r="F7" s="77"/>
      <c r="G7" s="77"/>
      <c r="H7" s="78"/>
      <c r="I7" s="77"/>
      <c r="J7" s="80"/>
      <c r="K7" s="80"/>
      <c r="L7" s="80"/>
      <c r="M7" s="78"/>
      <c r="N7" s="78"/>
      <c r="O7" s="80"/>
      <c r="P7" s="80"/>
      <c r="Q7" s="80"/>
      <c r="R7" s="78"/>
      <c r="S7" s="78"/>
      <c r="T7" s="80"/>
      <c r="U7" s="80"/>
      <c r="V7" s="80"/>
      <c r="W7" s="78"/>
      <c r="X7" s="78"/>
      <c r="Y7" s="80"/>
      <c r="Z7" s="80"/>
      <c r="AA7" s="80"/>
      <c r="AB7" s="78"/>
      <c r="AC7" s="78"/>
      <c r="AD7" s="75"/>
      <c r="AE7" s="75"/>
      <c r="AF7" s="75"/>
      <c r="AI7" s="75"/>
      <c r="AJ7" s="75"/>
      <c r="AK7" s="75"/>
      <c r="AN7" s="75"/>
      <c r="AO7" s="75"/>
      <c r="AP7" s="75"/>
      <c r="AX7" s="73"/>
      <c r="AY7" s="75"/>
      <c r="AZ7" s="73"/>
    </row>
    <row r="8" spans="1:54" s="74" customFormat="1" ht="15" thickBot="1" x14ac:dyDescent="0.25">
      <c r="A8" s="82"/>
      <c r="B8" s="82"/>
      <c r="C8" s="82"/>
      <c r="D8" s="82"/>
      <c r="E8" s="82"/>
      <c r="F8" s="82"/>
      <c r="G8" s="82"/>
      <c r="H8" s="82"/>
      <c r="I8" s="82"/>
      <c r="J8" s="82"/>
      <c r="K8" s="82"/>
      <c r="L8" s="82"/>
      <c r="M8" s="82"/>
      <c r="N8" s="82"/>
      <c r="O8" s="82"/>
      <c r="P8" s="82"/>
      <c r="Q8" s="82"/>
      <c r="R8" s="82"/>
      <c r="S8" s="82"/>
      <c r="T8" s="82"/>
      <c r="U8" s="78"/>
      <c r="V8" s="78"/>
      <c r="W8" s="78"/>
      <c r="X8" s="78"/>
      <c r="Y8" s="77"/>
      <c r="Z8" s="80"/>
      <c r="AA8" s="77"/>
      <c r="AB8" s="78"/>
      <c r="AC8" s="78"/>
    </row>
    <row r="9" spans="1:54" s="137" customFormat="1" ht="15.75" thickBot="1" x14ac:dyDescent="0.3">
      <c r="A9" s="66" t="s">
        <v>6</v>
      </c>
      <c r="B9" s="66" t="s">
        <v>7</v>
      </c>
      <c r="C9" s="67" t="s">
        <v>8</v>
      </c>
      <c r="D9" s="69"/>
      <c r="E9" s="66" t="s">
        <v>9</v>
      </c>
      <c r="F9" s="70" t="s">
        <v>10</v>
      </c>
      <c r="G9" s="71"/>
      <c r="H9" s="72"/>
      <c r="I9" s="70" t="s">
        <v>11</v>
      </c>
      <c r="J9" s="71"/>
      <c r="K9" s="72"/>
      <c r="L9" s="70" t="s">
        <v>12</v>
      </c>
      <c r="M9" s="71"/>
      <c r="N9" s="72"/>
      <c r="O9" s="70" t="s">
        <v>13</v>
      </c>
      <c r="P9" s="71"/>
      <c r="Q9" s="72"/>
      <c r="R9" s="70" t="s">
        <v>14</v>
      </c>
      <c r="S9" s="71"/>
      <c r="T9" s="72"/>
      <c r="U9" s="56" t="s">
        <v>15</v>
      </c>
      <c r="V9" s="135"/>
      <c r="W9" s="135"/>
      <c r="X9" s="136"/>
      <c r="Y9" s="67" t="s">
        <v>16</v>
      </c>
      <c r="Z9" s="68"/>
      <c r="AA9" s="69"/>
      <c r="AB9" s="66" t="s">
        <v>17</v>
      </c>
      <c r="AC9" s="65" t="s">
        <v>18</v>
      </c>
    </row>
    <row r="10" spans="1:54" s="137" customFormat="1" ht="15.75" thickBot="1" x14ac:dyDescent="0.3">
      <c r="A10" s="87"/>
      <c r="B10" s="87"/>
      <c r="C10" s="134" t="s">
        <v>19</v>
      </c>
      <c r="D10" s="133" t="s">
        <v>20</v>
      </c>
      <c r="E10" s="87"/>
      <c r="F10" s="132" t="s">
        <v>19</v>
      </c>
      <c r="G10" s="131" t="s">
        <v>20</v>
      </c>
      <c r="H10" s="51" t="s">
        <v>21</v>
      </c>
      <c r="I10" s="129" t="s">
        <v>19</v>
      </c>
      <c r="J10" s="130" t="s">
        <v>20</v>
      </c>
      <c r="K10" s="51" t="s">
        <v>21</v>
      </c>
      <c r="L10" s="132" t="s">
        <v>19</v>
      </c>
      <c r="M10" s="131" t="s">
        <v>20</v>
      </c>
      <c r="N10" s="51" t="s">
        <v>21</v>
      </c>
      <c r="O10" s="129" t="s">
        <v>19</v>
      </c>
      <c r="P10" s="130" t="s">
        <v>20</v>
      </c>
      <c r="Q10" s="51" t="s">
        <v>21</v>
      </c>
      <c r="R10" s="129" t="s">
        <v>19</v>
      </c>
      <c r="S10" s="130" t="s">
        <v>20</v>
      </c>
      <c r="T10" s="51" t="s">
        <v>21</v>
      </c>
      <c r="U10" s="52" t="s">
        <v>25</v>
      </c>
      <c r="V10" s="138" t="s">
        <v>22</v>
      </c>
      <c r="W10" s="139" t="s">
        <v>23</v>
      </c>
      <c r="X10" s="138" t="s">
        <v>24</v>
      </c>
      <c r="Y10" s="51" t="s">
        <v>25</v>
      </c>
      <c r="Z10" s="88" t="s">
        <v>26</v>
      </c>
      <c r="AA10" s="51" t="s">
        <v>27</v>
      </c>
      <c r="AB10" s="87"/>
      <c r="AC10" s="89"/>
    </row>
    <row r="11" spans="1:54" s="45" customFormat="1" x14ac:dyDescent="0.2">
      <c r="A11" s="102" t="s">
        <v>1087</v>
      </c>
      <c r="B11" s="102" t="s">
        <v>66</v>
      </c>
      <c r="C11" s="116">
        <v>14</v>
      </c>
      <c r="D11" s="117">
        <v>80</v>
      </c>
      <c r="E11" s="118" t="s">
        <v>74</v>
      </c>
      <c r="F11" s="120" t="s">
        <v>335</v>
      </c>
      <c r="G11" s="121" t="s">
        <v>356</v>
      </c>
      <c r="H11" s="125" t="s">
        <v>51</v>
      </c>
      <c r="I11" s="120" t="s">
        <v>356</v>
      </c>
      <c r="J11" s="121" t="s">
        <v>376</v>
      </c>
      <c r="K11" s="125" t="s">
        <v>51</v>
      </c>
      <c r="L11" s="120"/>
      <c r="M11" s="121"/>
      <c r="N11" s="125"/>
      <c r="O11" s="120"/>
      <c r="P11" s="121"/>
      <c r="Q11" s="125"/>
      <c r="R11" s="120"/>
      <c r="S11" s="121"/>
      <c r="T11" s="125"/>
      <c r="U11" s="57" t="s">
        <v>560</v>
      </c>
      <c r="V11" s="104" t="s">
        <v>561</v>
      </c>
      <c r="W11" s="111" t="s">
        <v>116</v>
      </c>
      <c r="X11" s="104" t="s">
        <v>64</v>
      </c>
      <c r="Y11" s="57" t="s">
        <v>1311</v>
      </c>
      <c r="Z11" s="94"/>
      <c r="AA11" s="57" t="s">
        <v>1312</v>
      </c>
      <c r="AB11" s="57" t="s">
        <v>1256</v>
      </c>
      <c r="AC11" s="57"/>
    </row>
    <row r="12" spans="1:54" x14ac:dyDescent="0.2">
      <c r="A12" s="53" t="s">
        <v>1061</v>
      </c>
      <c r="B12" s="53" t="s">
        <v>72</v>
      </c>
      <c r="C12" s="47">
        <v>8</v>
      </c>
      <c r="D12" s="48">
        <v>18</v>
      </c>
      <c r="E12" s="46" t="s">
        <v>30</v>
      </c>
      <c r="F12" s="49" t="s">
        <v>315</v>
      </c>
      <c r="G12" s="122" t="s">
        <v>345</v>
      </c>
      <c r="H12" s="126" t="s">
        <v>51</v>
      </c>
      <c r="I12" s="49"/>
      <c r="J12" s="122"/>
      <c r="K12" s="126"/>
      <c r="L12" s="49"/>
      <c r="M12" s="122"/>
      <c r="N12" s="126"/>
      <c r="O12" s="49"/>
      <c r="P12" s="122"/>
      <c r="Q12" s="126"/>
      <c r="R12" s="49"/>
      <c r="S12" s="122"/>
      <c r="T12" s="126"/>
      <c r="U12" s="44" t="s">
        <v>468</v>
      </c>
      <c r="V12" s="106" t="s">
        <v>469</v>
      </c>
      <c r="W12" s="105" t="s">
        <v>70</v>
      </c>
      <c r="X12" s="105" t="s">
        <v>64</v>
      </c>
      <c r="Y12" s="44" t="s">
        <v>1601</v>
      </c>
      <c r="Z12" s="95"/>
      <c r="AA12" s="44" t="s">
        <v>1602</v>
      </c>
      <c r="AB12" s="44" t="s">
        <v>1603</v>
      </c>
      <c r="AC12" s="44"/>
    </row>
    <row r="13" spans="1:54" x14ac:dyDescent="0.2">
      <c r="A13" s="55" t="s">
        <v>1070</v>
      </c>
      <c r="B13" s="55" t="s">
        <v>79</v>
      </c>
      <c r="C13" s="47">
        <v>7</v>
      </c>
      <c r="D13" s="48">
        <v>14</v>
      </c>
      <c r="E13" s="31" t="s">
        <v>74</v>
      </c>
      <c r="F13" s="49" t="s">
        <v>295</v>
      </c>
      <c r="G13" s="122" t="s">
        <v>335</v>
      </c>
      <c r="H13" s="126" t="s">
        <v>51</v>
      </c>
      <c r="I13" s="49" t="s">
        <v>295</v>
      </c>
      <c r="J13" s="122" t="s">
        <v>335</v>
      </c>
      <c r="K13" s="126" t="s">
        <v>42</v>
      </c>
      <c r="L13" s="49"/>
      <c r="M13" s="122"/>
      <c r="N13" s="126"/>
      <c r="O13" s="49"/>
      <c r="P13" s="122"/>
      <c r="Q13" s="126"/>
      <c r="R13" s="49"/>
      <c r="S13" s="122"/>
      <c r="T13" s="126"/>
      <c r="U13" s="32" t="s">
        <v>820</v>
      </c>
      <c r="V13" s="106" t="s">
        <v>821</v>
      </c>
      <c r="W13" s="112" t="s">
        <v>195</v>
      </c>
      <c r="X13" s="106" t="s">
        <v>64</v>
      </c>
      <c r="Y13" s="32" t="s">
        <v>1439</v>
      </c>
      <c r="Z13" s="96"/>
      <c r="AA13" s="32" t="s">
        <v>1440</v>
      </c>
      <c r="AB13" s="32" t="s">
        <v>1441</v>
      </c>
      <c r="AC13" s="32"/>
    </row>
    <row r="14" spans="1:54" x14ac:dyDescent="0.2">
      <c r="A14" s="53" t="s">
        <v>1092</v>
      </c>
      <c r="B14" s="53" t="s">
        <v>79</v>
      </c>
      <c r="C14" s="47">
        <v>5</v>
      </c>
      <c r="D14" s="48">
        <v>18</v>
      </c>
      <c r="E14" s="46" t="s">
        <v>74</v>
      </c>
      <c r="F14" s="49" t="s">
        <v>295</v>
      </c>
      <c r="G14" s="122" t="s">
        <v>345</v>
      </c>
      <c r="H14" s="126" t="s">
        <v>36</v>
      </c>
      <c r="I14" s="49" t="s">
        <v>295</v>
      </c>
      <c r="J14" s="122" t="s">
        <v>345</v>
      </c>
      <c r="K14" s="126" t="s">
        <v>42</v>
      </c>
      <c r="L14" s="49"/>
      <c r="M14" s="122"/>
      <c r="N14" s="126"/>
      <c r="O14" s="49"/>
      <c r="P14" s="122"/>
      <c r="Q14" s="126"/>
      <c r="R14" s="49"/>
      <c r="S14" s="122"/>
      <c r="T14" s="126"/>
      <c r="U14" s="44" t="s">
        <v>177</v>
      </c>
      <c r="V14" s="106" t="s">
        <v>178</v>
      </c>
      <c r="W14" s="105" t="s">
        <v>179</v>
      </c>
      <c r="X14" s="105" t="s">
        <v>64</v>
      </c>
      <c r="Y14" s="44"/>
      <c r="Z14" s="95"/>
      <c r="AA14" s="44" t="s">
        <v>1677</v>
      </c>
      <c r="AB14" s="44" t="s">
        <v>1678</v>
      </c>
      <c r="AC14" s="44"/>
    </row>
    <row r="15" spans="1:54" x14ac:dyDescent="0.2">
      <c r="A15" s="53" t="s">
        <v>1092</v>
      </c>
      <c r="B15" s="53" t="s">
        <v>79</v>
      </c>
      <c r="C15" s="47">
        <v>5</v>
      </c>
      <c r="D15" s="48">
        <v>18</v>
      </c>
      <c r="E15" s="46" t="s">
        <v>30</v>
      </c>
      <c r="F15" s="49" t="s">
        <v>274</v>
      </c>
      <c r="G15" s="122" t="s">
        <v>335</v>
      </c>
      <c r="H15" s="126" t="s">
        <v>51</v>
      </c>
      <c r="I15" s="49"/>
      <c r="J15" s="122"/>
      <c r="K15" s="126"/>
      <c r="L15" s="49"/>
      <c r="M15" s="122"/>
      <c r="N15" s="126"/>
      <c r="O15" s="49"/>
      <c r="P15" s="122"/>
      <c r="Q15" s="126"/>
      <c r="R15" s="49"/>
      <c r="S15" s="122"/>
      <c r="T15" s="126"/>
      <c r="U15" s="44" t="s">
        <v>859</v>
      </c>
      <c r="V15" s="106" t="s">
        <v>860</v>
      </c>
      <c r="W15" s="105" t="s">
        <v>116</v>
      </c>
      <c r="X15" s="105" t="s">
        <v>64</v>
      </c>
      <c r="Y15" s="44"/>
      <c r="Z15" s="95"/>
      <c r="AA15" s="44" t="s">
        <v>1677</v>
      </c>
      <c r="AB15" s="44" t="s">
        <v>1678</v>
      </c>
      <c r="AC15" s="44"/>
    </row>
    <row r="16" spans="1:54" x14ac:dyDescent="0.2">
      <c r="A16" s="53" t="s">
        <v>662</v>
      </c>
      <c r="B16" s="53" t="s">
        <v>84</v>
      </c>
      <c r="C16" s="47">
        <v>60</v>
      </c>
      <c r="D16" s="48">
        <v>80</v>
      </c>
      <c r="E16" s="46" t="s">
        <v>74</v>
      </c>
      <c r="F16" s="49" t="s">
        <v>148</v>
      </c>
      <c r="G16" s="122" t="s">
        <v>170</v>
      </c>
      <c r="H16" s="126" t="s">
        <v>51</v>
      </c>
      <c r="I16" s="49"/>
      <c r="J16" s="122"/>
      <c r="K16" s="126"/>
      <c r="L16" s="49"/>
      <c r="M16" s="122"/>
      <c r="N16" s="126"/>
      <c r="O16" s="49"/>
      <c r="P16" s="122"/>
      <c r="Q16" s="126"/>
      <c r="R16" s="49"/>
      <c r="S16" s="122"/>
      <c r="T16" s="126"/>
      <c r="U16" s="44" t="s">
        <v>100</v>
      </c>
      <c r="V16" s="106" t="s">
        <v>101</v>
      </c>
      <c r="W16" s="112" t="s">
        <v>88</v>
      </c>
      <c r="X16" s="106" t="s">
        <v>64</v>
      </c>
      <c r="Y16" s="44" t="s">
        <v>1348</v>
      </c>
      <c r="Z16" s="95"/>
      <c r="AA16" s="44" t="s">
        <v>1347</v>
      </c>
      <c r="AB16" s="44" t="s">
        <v>1342</v>
      </c>
      <c r="AC16" s="44"/>
    </row>
    <row r="17" spans="1:29" x14ac:dyDescent="0.2">
      <c r="A17" s="53" t="s">
        <v>662</v>
      </c>
      <c r="B17" s="53" t="s">
        <v>84</v>
      </c>
      <c r="C17" s="47">
        <v>50</v>
      </c>
      <c r="D17" s="48">
        <v>90</v>
      </c>
      <c r="E17" s="46" t="s">
        <v>67</v>
      </c>
      <c r="F17" s="49" t="s">
        <v>320</v>
      </c>
      <c r="G17" s="122" t="s">
        <v>340</v>
      </c>
      <c r="H17" s="126" t="s">
        <v>51</v>
      </c>
      <c r="I17" s="49"/>
      <c r="J17" s="122"/>
      <c r="K17" s="126"/>
      <c r="L17" s="49"/>
      <c r="M17" s="122"/>
      <c r="N17" s="126"/>
      <c r="O17" s="49"/>
      <c r="P17" s="122"/>
      <c r="Q17" s="126"/>
      <c r="R17" s="49"/>
      <c r="S17" s="122"/>
      <c r="T17" s="126"/>
      <c r="U17" s="44" t="s">
        <v>100</v>
      </c>
      <c r="V17" s="106" t="s">
        <v>101</v>
      </c>
      <c r="W17" s="112" t="s">
        <v>88</v>
      </c>
      <c r="X17" s="106" t="s">
        <v>64</v>
      </c>
      <c r="Y17" s="44" t="s">
        <v>1349</v>
      </c>
      <c r="Z17" s="95"/>
      <c r="AA17" s="44" t="s">
        <v>1347</v>
      </c>
      <c r="AB17" s="44" t="s">
        <v>1342</v>
      </c>
      <c r="AC17" s="44"/>
    </row>
    <row r="18" spans="1:29" x14ac:dyDescent="0.2">
      <c r="A18" s="53" t="s">
        <v>1087</v>
      </c>
      <c r="B18" s="53" t="s">
        <v>84</v>
      </c>
      <c r="C18" s="47">
        <v>6</v>
      </c>
      <c r="D18" s="48">
        <v>12</v>
      </c>
      <c r="E18" s="46" t="s">
        <v>30</v>
      </c>
      <c r="F18" s="49" t="s">
        <v>32</v>
      </c>
      <c r="G18" s="122" t="s">
        <v>274</v>
      </c>
      <c r="H18" s="126" t="s">
        <v>51</v>
      </c>
      <c r="I18" s="49"/>
      <c r="J18" s="122"/>
      <c r="K18" s="126"/>
      <c r="L18" s="49"/>
      <c r="M18" s="122"/>
      <c r="N18" s="126"/>
      <c r="O18" s="49"/>
      <c r="P18" s="122"/>
      <c r="Q18" s="126"/>
      <c r="R18" s="49"/>
      <c r="S18" s="122"/>
      <c r="T18" s="126"/>
      <c r="U18" s="44" t="s">
        <v>805</v>
      </c>
      <c r="V18" s="107" t="s">
        <v>806</v>
      </c>
      <c r="W18" s="113" t="s">
        <v>109</v>
      </c>
      <c r="X18" s="107" t="s">
        <v>64</v>
      </c>
      <c r="Y18" s="44" t="s">
        <v>1333</v>
      </c>
      <c r="Z18" s="95"/>
      <c r="AA18" s="44" t="s">
        <v>1303</v>
      </c>
      <c r="AB18" s="44" t="s">
        <v>1256</v>
      </c>
      <c r="AC18" s="44"/>
    </row>
    <row r="19" spans="1:29" ht="14.25" customHeight="1" x14ac:dyDescent="0.2">
      <c r="A19" s="53" t="s">
        <v>1087</v>
      </c>
      <c r="B19" s="53" t="s">
        <v>84</v>
      </c>
      <c r="C19" s="47">
        <v>6</v>
      </c>
      <c r="D19" s="48">
        <v>11</v>
      </c>
      <c r="E19" s="46" t="s">
        <v>30</v>
      </c>
      <c r="F19" s="49" t="s">
        <v>305</v>
      </c>
      <c r="G19" s="122" t="s">
        <v>325</v>
      </c>
      <c r="H19" s="126" t="s">
        <v>36</v>
      </c>
      <c r="I19" s="49"/>
      <c r="J19" s="122"/>
      <c r="K19" s="126"/>
      <c r="L19" s="49"/>
      <c r="M19" s="122"/>
      <c r="N19" s="126"/>
      <c r="O19" s="49"/>
      <c r="P19" s="122"/>
      <c r="Q19" s="126"/>
      <c r="R19" s="49"/>
      <c r="S19" s="122"/>
      <c r="T19" s="126"/>
      <c r="U19" s="44" t="s">
        <v>346</v>
      </c>
      <c r="V19" s="107" t="s">
        <v>347</v>
      </c>
      <c r="W19" s="113" t="s">
        <v>109</v>
      </c>
      <c r="X19" s="107" t="s">
        <v>64</v>
      </c>
      <c r="Y19" s="44" t="s">
        <v>1336</v>
      </c>
      <c r="Z19" s="95"/>
      <c r="AA19" s="44" t="s">
        <v>1303</v>
      </c>
      <c r="AB19" s="44" t="s">
        <v>1256</v>
      </c>
      <c r="AC19" s="44"/>
    </row>
    <row r="20" spans="1:29" x14ac:dyDescent="0.2">
      <c r="A20" s="53" t="s">
        <v>1087</v>
      </c>
      <c r="B20" s="53" t="s">
        <v>84</v>
      </c>
      <c r="C20" s="47">
        <v>4</v>
      </c>
      <c r="D20" s="48">
        <v>14</v>
      </c>
      <c r="E20" s="46" t="s">
        <v>30</v>
      </c>
      <c r="F20" s="49" t="s">
        <v>295</v>
      </c>
      <c r="G20" s="122" t="s">
        <v>325</v>
      </c>
      <c r="H20" s="126" t="s">
        <v>51</v>
      </c>
      <c r="I20" s="49"/>
      <c r="J20" s="122"/>
      <c r="K20" s="126"/>
      <c r="L20" s="49"/>
      <c r="M20" s="122"/>
      <c r="N20" s="126"/>
      <c r="O20" s="49"/>
      <c r="P20" s="122"/>
      <c r="Q20" s="126"/>
      <c r="R20" s="49"/>
      <c r="S20" s="122"/>
      <c r="T20" s="126"/>
      <c r="U20" s="44" t="s">
        <v>757</v>
      </c>
      <c r="V20" s="107" t="s">
        <v>758</v>
      </c>
      <c r="W20" s="113" t="s">
        <v>109</v>
      </c>
      <c r="X20" s="107" t="s">
        <v>64</v>
      </c>
      <c r="Y20" s="44" t="s">
        <v>1302</v>
      </c>
      <c r="Z20" s="95"/>
      <c r="AA20" s="44" t="s">
        <v>1319</v>
      </c>
      <c r="AB20" s="44" t="s">
        <v>1256</v>
      </c>
      <c r="AC20" s="44" t="s">
        <v>1320</v>
      </c>
    </row>
    <row r="21" spans="1:29" x14ac:dyDescent="0.2">
      <c r="A21" s="53" t="s">
        <v>873</v>
      </c>
      <c r="B21" s="53" t="s">
        <v>1796</v>
      </c>
      <c r="C21" s="47">
        <v>3</v>
      </c>
      <c r="D21" s="48">
        <v>5</v>
      </c>
      <c r="E21" s="46" t="s">
        <v>30</v>
      </c>
      <c r="F21" s="49" t="s">
        <v>274</v>
      </c>
      <c r="G21" s="122" t="s">
        <v>295</v>
      </c>
      <c r="H21" s="126" t="s">
        <v>36</v>
      </c>
      <c r="I21" s="49" t="s">
        <v>274</v>
      </c>
      <c r="J21" s="122" t="s">
        <v>295</v>
      </c>
      <c r="K21" s="126" t="s">
        <v>1797</v>
      </c>
      <c r="L21" s="49"/>
      <c r="M21" s="122"/>
      <c r="N21" s="126"/>
      <c r="O21" s="49"/>
      <c r="P21" s="122"/>
      <c r="Q21" s="126"/>
      <c r="R21" s="49"/>
      <c r="S21" s="122"/>
      <c r="T21" s="126"/>
      <c r="U21" s="32" t="s">
        <v>700</v>
      </c>
      <c r="V21" s="106" t="s">
        <v>701</v>
      </c>
      <c r="W21" s="106" t="s">
        <v>162</v>
      </c>
      <c r="X21" s="106" t="s">
        <v>64</v>
      </c>
      <c r="Y21" s="44" t="s">
        <v>1798</v>
      </c>
      <c r="Z21" s="95" t="s">
        <v>1799</v>
      </c>
      <c r="AA21" s="44" t="s">
        <v>1800</v>
      </c>
      <c r="AB21" s="44" t="s">
        <v>1801</v>
      </c>
      <c r="AC21" s="44"/>
    </row>
    <row r="22" spans="1:29" x14ac:dyDescent="0.2">
      <c r="A22" s="53" t="s">
        <v>873</v>
      </c>
      <c r="B22" s="53" t="s">
        <v>1796</v>
      </c>
      <c r="C22" s="47">
        <v>4</v>
      </c>
      <c r="D22" s="48">
        <v>6</v>
      </c>
      <c r="E22" s="46" t="s">
        <v>30</v>
      </c>
      <c r="F22" s="49" t="s">
        <v>295</v>
      </c>
      <c r="G22" s="122" t="s">
        <v>315</v>
      </c>
      <c r="H22" s="126" t="s">
        <v>36</v>
      </c>
      <c r="I22" s="49" t="s">
        <v>274</v>
      </c>
      <c r="J22" s="122" t="s">
        <v>295</v>
      </c>
      <c r="K22" s="126" t="s">
        <v>42</v>
      </c>
      <c r="L22" s="49"/>
      <c r="M22" s="122"/>
      <c r="N22" s="126"/>
      <c r="O22" s="49"/>
      <c r="P22" s="122"/>
      <c r="Q22" s="126"/>
      <c r="R22" s="49"/>
      <c r="S22" s="122"/>
      <c r="T22" s="126"/>
      <c r="U22" s="32" t="s">
        <v>700</v>
      </c>
      <c r="V22" s="106" t="s">
        <v>701</v>
      </c>
      <c r="W22" s="106" t="s">
        <v>162</v>
      </c>
      <c r="X22" s="106" t="s">
        <v>64</v>
      </c>
      <c r="Y22" s="44" t="s">
        <v>1798</v>
      </c>
      <c r="Z22" s="95" t="s">
        <v>1802</v>
      </c>
      <c r="AA22" s="44" t="s">
        <v>1800</v>
      </c>
      <c r="AB22" s="44" t="s">
        <v>1801</v>
      </c>
      <c r="AC22" s="44"/>
    </row>
    <row r="23" spans="1:29" x14ac:dyDescent="0.2">
      <c r="A23" s="53" t="s">
        <v>873</v>
      </c>
      <c r="B23" s="53" t="s">
        <v>1796</v>
      </c>
      <c r="C23" s="47">
        <v>5</v>
      </c>
      <c r="D23" s="48">
        <v>8</v>
      </c>
      <c r="E23" s="46" t="s">
        <v>30</v>
      </c>
      <c r="F23" s="49" t="s">
        <v>295</v>
      </c>
      <c r="G23" s="122" t="s">
        <v>315</v>
      </c>
      <c r="H23" s="126" t="s">
        <v>51</v>
      </c>
      <c r="I23" s="49"/>
      <c r="J23" s="122"/>
      <c r="K23" s="126"/>
      <c r="L23" s="49"/>
      <c r="M23" s="122"/>
      <c r="N23" s="126"/>
      <c r="O23" s="49"/>
      <c r="P23" s="122"/>
      <c r="Q23" s="126"/>
      <c r="R23" s="49"/>
      <c r="S23" s="122"/>
      <c r="T23" s="126"/>
      <c r="U23" s="32" t="s">
        <v>700</v>
      </c>
      <c r="V23" s="106" t="s">
        <v>701</v>
      </c>
      <c r="W23" s="106" t="s">
        <v>162</v>
      </c>
      <c r="X23" s="106" t="s">
        <v>64</v>
      </c>
      <c r="Y23" s="44" t="s">
        <v>1798</v>
      </c>
      <c r="Z23" s="95" t="s">
        <v>1803</v>
      </c>
      <c r="AA23" s="44" t="s">
        <v>1800</v>
      </c>
      <c r="AB23" s="44" t="s">
        <v>1801</v>
      </c>
      <c r="AC23" s="44"/>
    </row>
    <row r="24" spans="1:29" x14ac:dyDescent="0.2">
      <c r="A24" s="53" t="s">
        <v>873</v>
      </c>
      <c r="B24" s="53" t="s">
        <v>1796</v>
      </c>
      <c r="C24" s="47">
        <v>6</v>
      </c>
      <c r="D24" s="48">
        <v>12</v>
      </c>
      <c r="E24" s="46" t="s">
        <v>30</v>
      </c>
      <c r="F24" s="49" t="s">
        <v>295</v>
      </c>
      <c r="G24" s="122" t="s">
        <v>325</v>
      </c>
      <c r="H24" s="126" t="s">
        <v>33</v>
      </c>
      <c r="I24" s="49"/>
      <c r="J24" s="122"/>
      <c r="K24" s="126"/>
      <c r="L24" s="49"/>
      <c r="M24" s="122"/>
      <c r="N24" s="126"/>
      <c r="O24" s="49"/>
      <c r="P24" s="122"/>
      <c r="Q24" s="126"/>
      <c r="R24" s="49"/>
      <c r="S24" s="122"/>
      <c r="T24" s="126"/>
      <c r="U24" s="32" t="s">
        <v>700</v>
      </c>
      <c r="V24" s="106" t="s">
        <v>701</v>
      </c>
      <c r="W24" s="106" t="s">
        <v>162</v>
      </c>
      <c r="X24" s="106" t="s">
        <v>64</v>
      </c>
      <c r="Y24" s="44" t="s">
        <v>1798</v>
      </c>
      <c r="Z24" s="95" t="s">
        <v>1804</v>
      </c>
      <c r="AA24" s="44" t="s">
        <v>1800</v>
      </c>
      <c r="AB24" s="44" t="s">
        <v>1801</v>
      </c>
      <c r="AC24" s="44"/>
    </row>
    <row r="25" spans="1:29" x14ac:dyDescent="0.2">
      <c r="A25" s="53" t="s">
        <v>247</v>
      </c>
      <c r="B25" s="53" t="s">
        <v>111</v>
      </c>
      <c r="C25" s="47">
        <v>4</v>
      </c>
      <c r="D25" s="48">
        <v>60</v>
      </c>
      <c r="E25" s="46" t="s">
        <v>30</v>
      </c>
      <c r="F25" s="49" t="s">
        <v>32</v>
      </c>
      <c r="G25" s="122" t="s">
        <v>274</v>
      </c>
      <c r="H25" s="126" t="s">
        <v>39</v>
      </c>
      <c r="I25" s="49"/>
      <c r="J25" s="122"/>
      <c r="K25" s="126"/>
      <c r="L25" s="49"/>
      <c r="M25" s="122"/>
      <c r="N25" s="126"/>
      <c r="O25" s="49"/>
      <c r="P25" s="122"/>
      <c r="Q25" s="126"/>
      <c r="R25" s="49"/>
      <c r="S25" s="122"/>
      <c r="T25" s="126"/>
      <c r="U25" s="44" t="s">
        <v>497</v>
      </c>
      <c r="V25" s="107" t="str">
        <f>VLOOKUP(U25,[9]Sportstätten!A25:D298,2,0)</f>
        <v xml:space="preserve">Südhöhe 36 </v>
      </c>
      <c r="W25" s="113" t="str">
        <f>VLOOKUP(U25,[9]Sportstätten!A25:D298,3,0)</f>
        <v>01217</v>
      </c>
      <c r="X25" s="107" t="str">
        <f>VLOOKUP(U25,[9]Sportstätten!A25:D298,4,0)</f>
        <v>Dresden</v>
      </c>
      <c r="Y25" s="44" t="s">
        <v>1210</v>
      </c>
      <c r="Z25" s="95"/>
      <c r="AA25" s="44" t="s">
        <v>1851</v>
      </c>
      <c r="AB25" s="44" t="s">
        <v>1204</v>
      </c>
      <c r="AC25" s="44"/>
    </row>
    <row r="26" spans="1:29" x14ac:dyDescent="0.2">
      <c r="A26" s="53" t="s">
        <v>1795</v>
      </c>
      <c r="B26" s="53" t="s">
        <v>111</v>
      </c>
      <c r="C26" s="47">
        <v>8</v>
      </c>
      <c r="D26" s="48">
        <v>14</v>
      </c>
      <c r="E26" s="46" t="s">
        <v>30</v>
      </c>
      <c r="F26" s="49" t="s">
        <v>284</v>
      </c>
      <c r="G26" s="122" t="s">
        <v>356</v>
      </c>
      <c r="H26" s="126" t="s">
        <v>47</v>
      </c>
      <c r="I26" s="49"/>
      <c r="J26" s="122"/>
      <c r="K26" s="126"/>
      <c r="L26" s="49"/>
      <c r="M26" s="122"/>
      <c r="N26" s="126"/>
      <c r="O26" s="49"/>
      <c r="P26" s="122"/>
      <c r="Q26" s="126"/>
      <c r="R26" s="49"/>
      <c r="S26" s="122"/>
      <c r="T26" s="126"/>
      <c r="U26" s="44" t="s">
        <v>708</v>
      </c>
      <c r="V26" s="106" t="s">
        <v>709</v>
      </c>
      <c r="W26" s="113" t="s">
        <v>77</v>
      </c>
      <c r="X26" s="107" t="s">
        <v>64</v>
      </c>
      <c r="Y26" s="44" t="s">
        <v>1712</v>
      </c>
      <c r="Z26" s="95" t="s">
        <v>1713</v>
      </c>
      <c r="AA26" s="44" t="s">
        <v>1714</v>
      </c>
      <c r="AB26" s="44" t="s">
        <v>1715</v>
      </c>
      <c r="AC26" s="44" t="s">
        <v>1716</v>
      </c>
    </row>
    <row r="27" spans="1:29" x14ac:dyDescent="0.2">
      <c r="A27" s="53" t="s">
        <v>1795</v>
      </c>
      <c r="B27" s="53" t="s">
        <v>111</v>
      </c>
      <c r="C27" s="47">
        <v>8</v>
      </c>
      <c r="D27" s="48">
        <v>14</v>
      </c>
      <c r="E27" s="46" t="s">
        <v>30</v>
      </c>
      <c r="F27" s="49" t="s">
        <v>284</v>
      </c>
      <c r="G27" s="122" t="s">
        <v>356</v>
      </c>
      <c r="H27" s="126" t="s">
        <v>36</v>
      </c>
      <c r="I27" s="49" t="s">
        <v>284</v>
      </c>
      <c r="J27" s="122" t="s">
        <v>335</v>
      </c>
      <c r="K27" s="126" t="s">
        <v>47</v>
      </c>
      <c r="L27" s="49"/>
      <c r="M27" s="122"/>
      <c r="N27" s="126"/>
      <c r="O27" s="49"/>
      <c r="P27" s="122"/>
      <c r="Q27" s="126"/>
      <c r="R27" s="49"/>
      <c r="S27" s="122"/>
      <c r="T27" s="126"/>
      <c r="U27" s="44" t="s">
        <v>748</v>
      </c>
      <c r="V27" s="106" t="s">
        <v>749</v>
      </c>
      <c r="W27" s="113" t="s">
        <v>77</v>
      </c>
      <c r="X27" s="107" t="s">
        <v>64</v>
      </c>
      <c r="Y27" s="44" t="s">
        <v>1712</v>
      </c>
      <c r="Z27" s="95" t="s">
        <v>1713</v>
      </c>
      <c r="AA27" s="44" t="s">
        <v>1714</v>
      </c>
      <c r="AB27" s="44" t="s">
        <v>1715</v>
      </c>
      <c r="AC27" s="44" t="s">
        <v>1717</v>
      </c>
    </row>
    <row r="28" spans="1:29" x14ac:dyDescent="0.2">
      <c r="A28" s="53" t="s">
        <v>922</v>
      </c>
      <c r="B28" s="53" t="s">
        <v>111</v>
      </c>
      <c r="C28" s="47">
        <v>14</v>
      </c>
      <c r="D28" s="48">
        <v>75</v>
      </c>
      <c r="E28" s="46" t="s">
        <v>30</v>
      </c>
      <c r="F28" s="49" t="s">
        <v>315</v>
      </c>
      <c r="G28" s="122" t="s">
        <v>345</v>
      </c>
      <c r="H28" s="126" t="s">
        <v>33</v>
      </c>
      <c r="I28" s="49"/>
      <c r="J28" s="122"/>
      <c r="K28" s="126"/>
      <c r="L28" s="49"/>
      <c r="M28" s="122"/>
      <c r="N28" s="126"/>
      <c r="O28" s="49"/>
      <c r="P28" s="122"/>
      <c r="Q28" s="126"/>
      <c r="R28" s="49"/>
      <c r="S28" s="122"/>
      <c r="T28" s="126"/>
      <c r="U28" s="44" t="s">
        <v>468</v>
      </c>
      <c r="V28" s="105" t="s">
        <v>469</v>
      </c>
      <c r="W28" s="105" t="s">
        <v>70</v>
      </c>
      <c r="X28" s="105" t="s">
        <v>64</v>
      </c>
      <c r="Y28" s="44" t="s">
        <v>1512</v>
      </c>
      <c r="Z28" s="95" t="s">
        <v>1513</v>
      </c>
      <c r="AA28" s="44" t="s">
        <v>1489</v>
      </c>
      <c r="AB28" s="44" t="s">
        <v>1490</v>
      </c>
      <c r="AC28" s="44" t="s">
        <v>1507</v>
      </c>
    </row>
    <row r="29" spans="1:29" x14ac:dyDescent="0.2">
      <c r="A29" s="53" t="s">
        <v>1087</v>
      </c>
      <c r="B29" s="53" t="s">
        <v>111</v>
      </c>
      <c r="C29" s="47">
        <v>7</v>
      </c>
      <c r="D29" s="48">
        <v>10</v>
      </c>
      <c r="E29" s="46" t="s">
        <v>30</v>
      </c>
      <c r="F29" s="49" t="s">
        <v>295</v>
      </c>
      <c r="G29" s="122" t="s">
        <v>325</v>
      </c>
      <c r="H29" s="126" t="s">
        <v>36</v>
      </c>
      <c r="I29" s="49" t="s">
        <v>295</v>
      </c>
      <c r="J29" s="122" t="s">
        <v>325</v>
      </c>
      <c r="K29" s="126" t="s">
        <v>51</v>
      </c>
      <c r="L29" s="49"/>
      <c r="M29" s="122"/>
      <c r="N29" s="126"/>
      <c r="O29" s="49"/>
      <c r="P29" s="122"/>
      <c r="Q29" s="126"/>
      <c r="R29" s="49"/>
      <c r="S29" s="122"/>
      <c r="T29" s="126"/>
      <c r="U29" s="44" t="s">
        <v>757</v>
      </c>
      <c r="V29" s="107" t="str">
        <f>VLOOKUP(U29,[13]Sportstätten!A107:D380,2,0)</f>
        <v xml:space="preserve">Gehestraße 10 </v>
      </c>
      <c r="W29" s="113" t="str">
        <f>VLOOKUP(U29,[13]Sportstätten!A107:D380,3,0)</f>
        <v>01127</v>
      </c>
      <c r="X29" s="107" t="str">
        <f>VLOOKUP(U29,[13]Sportstätten!A107:D380,4,0)</f>
        <v>Dresden</v>
      </c>
      <c r="Y29" s="44" t="s">
        <v>1306</v>
      </c>
      <c r="Z29" s="95"/>
      <c r="AA29" s="44" t="s">
        <v>1307</v>
      </c>
      <c r="AB29" s="44" t="s">
        <v>1256</v>
      </c>
      <c r="AC29" s="44"/>
    </row>
    <row r="30" spans="1:29" ht="14.25" customHeight="1" x14ac:dyDescent="0.2">
      <c r="A30" s="53" t="s">
        <v>1087</v>
      </c>
      <c r="B30" s="53" t="s">
        <v>111</v>
      </c>
      <c r="C30" s="47">
        <v>11</v>
      </c>
      <c r="D30" s="48">
        <v>14</v>
      </c>
      <c r="E30" s="46" t="s">
        <v>30</v>
      </c>
      <c r="F30" s="49" t="s">
        <v>295</v>
      </c>
      <c r="G30" s="122" t="s">
        <v>325</v>
      </c>
      <c r="H30" s="126" t="s">
        <v>36</v>
      </c>
      <c r="I30" s="49" t="s">
        <v>295</v>
      </c>
      <c r="J30" s="122" t="s">
        <v>325</v>
      </c>
      <c r="K30" s="126" t="s">
        <v>51</v>
      </c>
      <c r="L30" s="49"/>
      <c r="M30" s="122"/>
      <c r="N30" s="126"/>
      <c r="O30" s="49"/>
      <c r="P30" s="122"/>
      <c r="Q30" s="126"/>
      <c r="R30" s="49"/>
      <c r="S30" s="122"/>
      <c r="T30" s="126"/>
      <c r="U30" s="44" t="s">
        <v>757</v>
      </c>
      <c r="V30" s="107" t="str">
        <f>VLOOKUP(U30,[13]Sportstätten!A108:D381,2,0)</f>
        <v xml:space="preserve">Gehestraße 10 </v>
      </c>
      <c r="W30" s="113" t="str">
        <f>VLOOKUP(U30,[13]Sportstätten!A108:D381,3,0)</f>
        <v>01127</v>
      </c>
      <c r="X30" s="107" t="str">
        <f>VLOOKUP(U30,[13]Sportstätten!A108:D381,4,0)</f>
        <v>Dresden</v>
      </c>
      <c r="Y30" s="44" t="s">
        <v>1308</v>
      </c>
      <c r="Z30" s="95"/>
      <c r="AA30" s="44" t="s">
        <v>1307</v>
      </c>
      <c r="AB30" s="44" t="s">
        <v>1256</v>
      </c>
      <c r="AC30" s="44"/>
    </row>
    <row r="31" spans="1:29" x14ac:dyDescent="0.2">
      <c r="A31" s="53" t="s">
        <v>1087</v>
      </c>
      <c r="B31" s="53" t="s">
        <v>111</v>
      </c>
      <c r="C31" s="47">
        <v>15</v>
      </c>
      <c r="D31" s="48">
        <v>18</v>
      </c>
      <c r="E31" s="46" t="s">
        <v>30</v>
      </c>
      <c r="F31" s="49" t="s">
        <v>325</v>
      </c>
      <c r="G31" s="122" t="s">
        <v>356</v>
      </c>
      <c r="H31" s="126" t="s">
        <v>36</v>
      </c>
      <c r="I31" s="49" t="s">
        <v>325</v>
      </c>
      <c r="J31" s="122" t="s">
        <v>356</v>
      </c>
      <c r="K31" s="126" t="s">
        <v>51</v>
      </c>
      <c r="L31" s="49"/>
      <c r="M31" s="122"/>
      <c r="N31" s="126"/>
      <c r="O31" s="49"/>
      <c r="P31" s="122"/>
      <c r="Q31" s="126"/>
      <c r="R31" s="49"/>
      <c r="S31" s="122"/>
      <c r="T31" s="126"/>
      <c r="U31" s="44" t="s">
        <v>757</v>
      </c>
      <c r="V31" s="107" t="str">
        <f>VLOOKUP(U31,[13]Sportstätten!A109:D382,2,0)</f>
        <v xml:space="preserve">Gehestraße 10 </v>
      </c>
      <c r="W31" s="113" t="str">
        <f>VLOOKUP(U31,[13]Sportstätten!A109:D382,3,0)</f>
        <v>01127</v>
      </c>
      <c r="X31" s="107" t="str">
        <f>VLOOKUP(U31,[13]Sportstätten!A109:D382,4,0)</f>
        <v>Dresden</v>
      </c>
      <c r="Y31" s="44" t="s">
        <v>1309</v>
      </c>
      <c r="Z31" s="95"/>
      <c r="AA31" s="44" t="s">
        <v>1307</v>
      </c>
      <c r="AB31" s="44" t="s">
        <v>1256</v>
      </c>
      <c r="AC31" s="44"/>
    </row>
    <row r="32" spans="1:29" x14ac:dyDescent="0.2">
      <c r="A32" s="53" t="s">
        <v>1087</v>
      </c>
      <c r="B32" s="53" t="s">
        <v>111</v>
      </c>
      <c r="C32" s="47">
        <v>16</v>
      </c>
      <c r="D32" s="48">
        <v>99</v>
      </c>
      <c r="E32" s="46" t="s">
        <v>30</v>
      </c>
      <c r="F32" s="49" t="s">
        <v>366</v>
      </c>
      <c r="G32" s="122" t="s">
        <v>397</v>
      </c>
      <c r="H32" s="126" t="s">
        <v>36</v>
      </c>
      <c r="I32" s="49"/>
      <c r="J32" s="122"/>
      <c r="K32" s="126"/>
      <c r="L32" s="49"/>
      <c r="M32" s="122"/>
      <c r="N32" s="126"/>
      <c r="O32" s="49"/>
      <c r="P32" s="122"/>
      <c r="Q32" s="126"/>
      <c r="R32" s="49"/>
      <c r="S32" s="122"/>
      <c r="T32" s="126"/>
      <c r="U32" s="44" t="s">
        <v>757</v>
      </c>
      <c r="V32" s="107" t="str">
        <f>VLOOKUP(U32,[13]Sportstätten!A110:D383,2,0)</f>
        <v xml:space="preserve">Gehestraße 10 </v>
      </c>
      <c r="W32" s="113" t="str">
        <f>VLOOKUP(U32,[13]Sportstätten!A110:D383,3,0)</f>
        <v>01127</v>
      </c>
      <c r="X32" s="107" t="str">
        <f>VLOOKUP(U32,[13]Sportstätten!A110:D383,4,0)</f>
        <v>Dresden</v>
      </c>
      <c r="Y32" s="44" t="s">
        <v>1310</v>
      </c>
      <c r="Z32" s="95"/>
      <c r="AA32" s="44"/>
      <c r="AB32" s="44" t="s">
        <v>1256</v>
      </c>
      <c r="AC32" s="44"/>
    </row>
    <row r="33" spans="1:128" x14ac:dyDescent="0.2">
      <c r="A33" s="53" t="s">
        <v>1120</v>
      </c>
      <c r="B33" s="53" t="s">
        <v>111</v>
      </c>
      <c r="C33" s="47">
        <v>5</v>
      </c>
      <c r="D33" s="48">
        <v>10</v>
      </c>
      <c r="E33" s="46" t="s">
        <v>30</v>
      </c>
      <c r="F33" s="49" t="s">
        <v>284</v>
      </c>
      <c r="G33" s="122" t="s">
        <v>325</v>
      </c>
      <c r="H33" s="126" t="s">
        <v>47</v>
      </c>
      <c r="I33" s="49" t="s">
        <v>284</v>
      </c>
      <c r="J33" s="122" t="s">
        <v>315</v>
      </c>
      <c r="K33" s="126" t="s">
        <v>33</v>
      </c>
      <c r="L33" s="49"/>
      <c r="M33" s="122"/>
      <c r="N33" s="126"/>
      <c r="O33" s="49"/>
      <c r="P33" s="122"/>
      <c r="Q33" s="126"/>
      <c r="R33" s="49"/>
      <c r="S33" s="122"/>
      <c r="T33" s="126"/>
      <c r="U33" s="44" t="s">
        <v>497</v>
      </c>
      <c r="V33" s="106" t="s">
        <v>498</v>
      </c>
      <c r="W33" s="112" t="s">
        <v>499</v>
      </c>
      <c r="X33" s="106" t="s">
        <v>64</v>
      </c>
      <c r="Y33" s="44" t="s">
        <v>1416</v>
      </c>
      <c r="Z33" s="95" t="s">
        <v>1417</v>
      </c>
      <c r="AA33" s="32" t="s">
        <v>1418</v>
      </c>
      <c r="AB33" s="44" t="s">
        <v>1419</v>
      </c>
      <c r="AC33" s="44"/>
    </row>
    <row r="34" spans="1:128" x14ac:dyDescent="0.2">
      <c r="A34" s="53" t="s">
        <v>1120</v>
      </c>
      <c r="B34" s="53" t="s">
        <v>111</v>
      </c>
      <c r="C34" s="47">
        <v>11</v>
      </c>
      <c r="D34" s="48">
        <v>15</v>
      </c>
      <c r="E34" s="46" t="s">
        <v>30</v>
      </c>
      <c r="F34" s="49" t="s">
        <v>284</v>
      </c>
      <c r="G34" s="122" t="s">
        <v>325</v>
      </c>
      <c r="H34" s="126" t="s">
        <v>42</v>
      </c>
      <c r="I34" s="49"/>
      <c r="J34" s="122"/>
      <c r="K34" s="126"/>
      <c r="L34" s="49"/>
      <c r="M34" s="122"/>
      <c r="N34" s="126"/>
      <c r="O34" s="49"/>
      <c r="P34" s="122"/>
      <c r="Q34" s="126"/>
      <c r="R34" s="49"/>
      <c r="S34" s="122"/>
      <c r="T34" s="126"/>
      <c r="U34" s="44" t="s">
        <v>497</v>
      </c>
      <c r="V34" s="106" t="s">
        <v>498</v>
      </c>
      <c r="W34" s="112" t="s">
        <v>499</v>
      </c>
      <c r="X34" s="106" t="s">
        <v>64</v>
      </c>
      <c r="Y34" s="44" t="s">
        <v>1416</v>
      </c>
      <c r="Z34" s="95" t="s">
        <v>1417</v>
      </c>
      <c r="AA34" s="44" t="s">
        <v>1418</v>
      </c>
      <c r="AB34" s="44" t="s">
        <v>1419</v>
      </c>
      <c r="AC34" s="44"/>
    </row>
    <row r="35" spans="1:128" x14ac:dyDescent="0.2">
      <c r="A35" s="53" t="s">
        <v>1120</v>
      </c>
      <c r="B35" s="53" t="s">
        <v>111</v>
      </c>
      <c r="C35" s="47">
        <v>11</v>
      </c>
      <c r="D35" s="48">
        <v>15</v>
      </c>
      <c r="E35" s="46" t="s">
        <v>30</v>
      </c>
      <c r="F35" s="49" t="s">
        <v>315</v>
      </c>
      <c r="G35" s="122" t="s">
        <v>356</v>
      </c>
      <c r="H35" s="126" t="s">
        <v>47</v>
      </c>
      <c r="I35" s="49"/>
      <c r="J35" s="122"/>
      <c r="K35" s="126"/>
      <c r="L35" s="49"/>
      <c r="M35" s="122"/>
      <c r="N35" s="126"/>
      <c r="O35" s="49"/>
      <c r="P35" s="122"/>
      <c r="Q35" s="126"/>
      <c r="R35" s="49"/>
      <c r="S35" s="122"/>
      <c r="T35" s="126"/>
      <c r="U35" s="44" t="s">
        <v>244</v>
      </c>
      <c r="V35" s="106" t="s">
        <v>245</v>
      </c>
      <c r="W35" s="112" t="s">
        <v>246</v>
      </c>
      <c r="X35" s="106" t="s">
        <v>64</v>
      </c>
      <c r="Y35" s="44" t="s">
        <v>1416</v>
      </c>
      <c r="Z35" s="95" t="s">
        <v>1417</v>
      </c>
      <c r="AA35" s="44" t="s">
        <v>1418</v>
      </c>
      <c r="AB35" s="44" t="s">
        <v>1419</v>
      </c>
      <c r="AC35" s="44"/>
    </row>
    <row r="36" spans="1:128" x14ac:dyDescent="0.2">
      <c r="A36" s="53" t="s">
        <v>1120</v>
      </c>
      <c r="B36" s="53" t="s">
        <v>111</v>
      </c>
      <c r="C36" s="47">
        <v>9</v>
      </c>
      <c r="D36" s="48">
        <v>12</v>
      </c>
      <c r="E36" s="46" t="s">
        <v>30</v>
      </c>
      <c r="F36" s="49" t="s">
        <v>284</v>
      </c>
      <c r="G36" s="122" t="s">
        <v>325</v>
      </c>
      <c r="H36" s="126" t="s">
        <v>42</v>
      </c>
      <c r="I36" s="49"/>
      <c r="J36" s="122"/>
      <c r="K36" s="126"/>
      <c r="L36" s="49"/>
      <c r="M36" s="122"/>
      <c r="N36" s="126"/>
      <c r="O36" s="49"/>
      <c r="P36" s="122"/>
      <c r="Q36" s="126"/>
      <c r="R36" s="49"/>
      <c r="S36" s="122"/>
      <c r="T36" s="126"/>
      <c r="U36" s="44" t="s">
        <v>244</v>
      </c>
      <c r="V36" s="106" t="s">
        <v>245</v>
      </c>
      <c r="W36" s="112" t="s">
        <v>246</v>
      </c>
      <c r="X36" s="106" t="s">
        <v>64</v>
      </c>
      <c r="Y36" s="44" t="s">
        <v>1416</v>
      </c>
      <c r="Z36" s="95" t="s">
        <v>1417</v>
      </c>
      <c r="AA36" s="44" t="s">
        <v>1418</v>
      </c>
      <c r="AB36" s="44" t="s">
        <v>1419</v>
      </c>
      <c r="AC36" s="44"/>
    </row>
    <row r="37" spans="1:128" x14ac:dyDescent="0.2">
      <c r="A37" s="53" t="s">
        <v>1120</v>
      </c>
      <c r="B37" s="53" t="s">
        <v>111</v>
      </c>
      <c r="C37" s="47">
        <v>11</v>
      </c>
      <c r="D37" s="48">
        <v>18</v>
      </c>
      <c r="E37" s="46" t="s">
        <v>30</v>
      </c>
      <c r="F37" s="49" t="s">
        <v>335</v>
      </c>
      <c r="G37" s="122" t="s">
        <v>366</v>
      </c>
      <c r="H37" s="126" t="s">
        <v>33</v>
      </c>
      <c r="I37" s="49"/>
      <c r="J37" s="122"/>
      <c r="K37" s="126"/>
      <c r="L37" s="49"/>
      <c r="M37" s="122"/>
      <c r="N37" s="126"/>
      <c r="O37" s="49"/>
      <c r="P37" s="122"/>
      <c r="Q37" s="126"/>
      <c r="R37" s="49"/>
      <c r="S37" s="122"/>
      <c r="T37" s="126"/>
      <c r="U37" s="44" t="s">
        <v>244</v>
      </c>
      <c r="V37" s="106" t="s">
        <v>245</v>
      </c>
      <c r="W37" s="112" t="s">
        <v>246</v>
      </c>
      <c r="X37" s="106" t="s">
        <v>64</v>
      </c>
      <c r="Y37" s="44" t="s">
        <v>1416</v>
      </c>
      <c r="Z37" s="95" t="s">
        <v>1417</v>
      </c>
      <c r="AA37" s="44" t="s">
        <v>1418</v>
      </c>
      <c r="AB37" s="44" t="s">
        <v>1419</v>
      </c>
      <c r="AC37" s="44"/>
    </row>
    <row r="38" spans="1:128" x14ac:dyDescent="0.2">
      <c r="A38" s="53" t="s">
        <v>1120</v>
      </c>
      <c r="B38" s="53" t="s">
        <v>111</v>
      </c>
      <c r="C38" s="47">
        <v>11</v>
      </c>
      <c r="D38" s="48">
        <v>19</v>
      </c>
      <c r="E38" s="46" t="s">
        <v>30</v>
      </c>
      <c r="F38" s="49" t="s">
        <v>295</v>
      </c>
      <c r="G38" s="122" t="s">
        <v>335</v>
      </c>
      <c r="H38" s="126" t="s">
        <v>51</v>
      </c>
      <c r="I38" s="49"/>
      <c r="J38" s="122"/>
      <c r="K38" s="126"/>
      <c r="L38" s="49"/>
      <c r="M38" s="122"/>
      <c r="N38" s="126"/>
      <c r="O38" s="49"/>
      <c r="P38" s="122"/>
      <c r="Q38" s="126"/>
      <c r="R38" s="49"/>
      <c r="S38" s="122"/>
      <c r="T38" s="126"/>
      <c r="U38" s="44" t="s">
        <v>877</v>
      </c>
      <c r="V38" s="106" t="str">
        <f>VLOOKUP(U38,[21]Sportstätten!A188:D461,2,0)</f>
        <v xml:space="preserve">Paradiesstraße 35 </v>
      </c>
      <c r="W38" s="112" t="str">
        <f>VLOOKUP(U38,[21]Sportstätten!A188:D461,3,0)</f>
        <v>01217</v>
      </c>
      <c r="X38" s="106" t="str">
        <f>VLOOKUP(U38,[21]Sportstätten!A188:D461,4,0)</f>
        <v>Dresden</v>
      </c>
      <c r="Y38" s="44" t="s">
        <v>1416</v>
      </c>
      <c r="Z38" s="95" t="s">
        <v>1417</v>
      </c>
      <c r="AA38" s="44" t="s">
        <v>1418</v>
      </c>
      <c r="AB38" s="44" t="s">
        <v>1419</v>
      </c>
      <c r="AC38" s="44"/>
    </row>
    <row r="39" spans="1:128" x14ac:dyDescent="0.2">
      <c r="A39" s="53" t="s">
        <v>1135</v>
      </c>
      <c r="B39" s="53" t="s">
        <v>111</v>
      </c>
      <c r="C39" s="47">
        <v>11</v>
      </c>
      <c r="D39" s="48">
        <v>16</v>
      </c>
      <c r="E39" s="46" t="s">
        <v>30</v>
      </c>
      <c r="F39" s="49" t="s">
        <v>295</v>
      </c>
      <c r="G39" s="122" t="s">
        <v>325</v>
      </c>
      <c r="H39" s="126" t="s">
        <v>36</v>
      </c>
      <c r="I39" s="49" t="s">
        <v>274</v>
      </c>
      <c r="J39" s="122" t="s">
        <v>305</v>
      </c>
      <c r="K39" s="126" t="s">
        <v>51</v>
      </c>
      <c r="L39" s="49"/>
      <c r="M39" s="122"/>
      <c r="N39" s="126"/>
      <c r="O39" s="49"/>
      <c r="P39" s="122"/>
      <c r="Q39" s="126"/>
      <c r="R39" s="49"/>
      <c r="S39" s="122"/>
      <c r="T39" s="126"/>
      <c r="U39" s="44" t="s">
        <v>540</v>
      </c>
      <c r="V39" s="107" t="s">
        <v>541</v>
      </c>
      <c r="W39" s="113" t="s">
        <v>179</v>
      </c>
      <c r="X39" s="107" t="s">
        <v>64</v>
      </c>
      <c r="Y39" s="44" t="s">
        <v>1362</v>
      </c>
      <c r="Z39" s="95" t="s">
        <v>1363</v>
      </c>
      <c r="AA39" s="44" t="s">
        <v>1364</v>
      </c>
      <c r="AB39" s="44" t="s">
        <v>1365</v>
      </c>
      <c r="AC39" s="44"/>
    </row>
    <row r="40" spans="1:128" x14ac:dyDescent="0.2">
      <c r="A40" s="53" t="s">
        <v>1135</v>
      </c>
      <c r="B40" s="53" t="s">
        <v>111</v>
      </c>
      <c r="C40" s="47">
        <v>6</v>
      </c>
      <c r="D40" s="48">
        <v>10</v>
      </c>
      <c r="E40" s="46" t="s">
        <v>30</v>
      </c>
      <c r="F40" s="49" t="s">
        <v>295</v>
      </c>
      <c r="G40" s="122" t="s">
        <v>325</v>
      </c>
      <c r="H40" s="126" t="s">
        <v>47</v>
      </c>
      <c r="I40" s="49" t="s">
        <v>274</v>
      </c>
      <c r="J40" s="122" t="s">
        <v>305</v>
      </c>
      <c r="K40" s="126" t="s">
        <v>51</v>
      </c>
      <c r="L40" s="49"/>
      <c r="M40" s="122"/>
      <c r="N40" s="126"/>
      <c r="O40" s="49"/>
      <c r="P40" s="122"/>
      <c r="Q40" s="126"/>
      <c r="R40" s="49"/>
      <c r="S40" s="122"/>
      <c r="T40" s="126"/>
      <c r="U40" s="44" t="s">
        <v>540</v>
      </c>
      <c r="V40" s="107" t="s">
        <v>541</v>
      </c>
      <c r="W40" s="113" t="s">
        <v>179</v>
      </c>
      <c r="X40" s="107" t="s">
        <v>64</v>
      </c>
      <c r="Y40" s="44" t="s">
        <v>1362</v>
      </c>
      <c r="Z40" s="95" t="s">
        <v>1363</v>
      </c>
      <c r="AA40" s="44" t="s">
        <v>1364</v>
      </c>
      <c r="AB40" s="44" t="s">
        <v>1365</v>
      </c>
      <c r="AC40" s="44"/>
    </row>
    <row r="41" spans="1:128" x14ac:dyDescent="0.2">
      <c r="A41" s="53" t="s">
        <v>1102</v>
      </c>
      <c r="B41" s="53" t="s">
        <v>52</v>
      </c>
      <c r="C41" s="47">
        <v>8</v>
      </c>
      <c r="D41" s="48">
        <v>99</v>
      </c>
      <c r="E41" s="46" t="s">
        <v>30</v>
      </c>
      <c r="F41" s="49" t="s">
        <v>284</v>
      </c>
      <c r="G41" s="122" t="s">
        <v>305</v>
      </c>
      <c r="H41" s="126" t="s">
        <v>36</v>
      </c>
      <c r="I41" s="49"/>
      <c r="J41" s="122"/>
      <c r="K41" s="126"/>
      <c r="L41" s="49"/>
      <c r="M41" s="122"/>
      <c r="N41" s="126"/>
      <c r="O41" s="49"/>
      <c r="P41" s="122"/>
      <c r="Q41" s="126"/>
      <c r="R41" s="49"/>
      <c r="S41" s="122"/>
      <c r="T41" s="126"/>
      <c r="U41" s="44" t="s">
        <v>188</v>
      </c>
      <c r="V41" s="106" t="s">
        <v>189</v>
      </c>
      <c r="W41" s="113" t="s">
        <v>82</v>
      </c>
      <c r="X41" s="107" t="s">
        <v>64</v>
      </c>
      <c r="Y41" s="44" t="s">
        <v>1694</v>
      </c>
      <c r="Z41" s="95" t="s">
        <v>1695</v>
      </c>
      <c r="AA41" s="44" t="s">
        <v>1696</v>
      </c>
      <c r="AB41" s="44" t="s">
        <v>1697</v>
      </c>
      <c r="AC41" s="44" t="s">
        <v>1698</v>
      </c>
    </row>
    <row r="42" spans="1:128" x14ac:dyDescent="0.2">
      <c r="A42" s="53" t="s">
        <v>1102</v>
      </c>
      <c r="B42" s="53" t="s">
        <v>52</v>
      </c>
      <c r="C42" s="47">
        <v>12</v>
      </c>
      <c r="D42" s="48">
        <v>99</v>
      </c>
      <c r="E42" s="46" t="s">
        <v>30</v>
      </c>
      <c r="F42" s="49" t="s">
        <v>305</v>
      </c>
      <c r="G42" s="122" t="s">
        <v>335</v>
      </c>
      <c r="H42" s="126" t="s">
        <v>36</v>
      </c>
      <c r="I42" s="49"/>
      <c r="J42" s="122"/>
      <c r="K42" s="126"/>
      <c r="L42" s="49"/>
      <c r="M42" s="122"/>
      <c r="N42" s="126"/>
      <c r="O42" s="49"/>
      <c r="P42" s="122"/>
      <c r="Q42" s="126"/>
      <c r="R42" s="49"/>
      <c r="S42" s="122"/>
      <c r="T42" s="126"/>
      <c r="U42" s="44" t="s">
        <v>188</v>
      </c>
      <c r="V42" s="106" t="s">
        <v>189</v>
      </c>
      <c r="W42" s="113" t="s">
        <v>82</v>
      </c>
      <c r="X42" s="107" t="s">
        <v>64</v>
      </c>
      <c r="Y42" s="44" t="s">
        <v>1694</v>
      </c>
      <c r="Z42" s="95" t="s">
        <v>1695</v>
      </c>
      <c r="AA42" s="44" t="s">
        <v>1696</v>
      </c>
      <c r="AB42" s="44" t="s">
        <v>1697</v>
      </c>
      <c r="AC42" s="44" t="s">
        <v>1699</v>
      </c>
    </row>
    <row r="43" spans="1:128" x14ac:dyDescent="0.2">
      <c r="A43" s="55" t="s">
        <v>747</v>
      </c>
      <c r="B43" s="55" t="s">
        <v>118</v>
      </c>
      <c r="C43" s="47">
        <v>4</v>
      </c>
      <c r="D43" s="48">
        <v>6</v>
      </c>
      <c r="E43" s="31" t="s">
        <v>30</v>
      </c>
      <c r="F43" s="49" t="s">
        <v>284</v>
      </c>
      <c r="G43" s="122" t="s">
        <v>305</v>
      </c>
      <c r="H43" s="126" t="s">
        <v>51</v>
      </c>
      <c r="I43" s="49"/>
      <c r="J43" s="122"/>
      <c r="K43" s="126"/>
      <c r="L43" s="49"/>
      <c r="M43" s="122"/>
      <c r="N43" s="126"/>
      <c r="O43" s="49"/>
      <c r="P43" s="122"/>
      <c r="Q43" s="126"/>
      <c r="R43" s="49"/>
      <c r="S43" s="122"/>
      <c r="T43" s="126"/>
      <c r="U43" s="32" t="s">
        <v>786</v>
      </c>
      <c r="V43" s="106" t="s">
        <v>787</v>
      </c>
      <c r="W43" s="112" t="s">
        <v>788</v>
      </c>
      <c r="X43" s="106" t="s">
        <v>64</v>
      </c>
      <c r="Y43" s="32" t="s">
        <v>1458</v>
      </c>
      <c r="Z43" s="96" t="s">
        <v>1459</v>
      </c>
      <c r="AA43" s="32" t="s">
        <v>1460</v>
      </c>
      <c r="AB43" s="32" t="s">
        <v>1461</v>
      </c>
      <c r="AC43" s="32"/>
    </row>
    <row r="44" spans="1:128" x14ac:dyDescent="0.2">
      <c r="A44" s="53" t="s">
        <v>174</v>
      </c>
      <c r="B44" s="53" t="s">
        <v>122</v>
      </c>
      <c r="C44" s="47">
        <v>8</v>
      </c>
      <c r="D44" s="48">
        <v>15</v>
      </c>
      <c r="E44" s="46" t="s">
        <v>30</v>
      </c>
      <c r="F44" s="49" t="s">
        <v>284</v>
      </c>
      <c r="G44" s="122" t="s">
        <v>325</v>
      </c>
      <c r="H44" s="126" t="s">
        <v>51</v>
      </c>
      <c r="I44" s="49"/>
      <c r="J44" s="122"/>
      <c r="K44" s="126"/>
      <c r="L44" s="49"/>
      <c r="M44" s="122"/>
      <c r="N44" s="126"/>
      <c r="O44" s="49"/>
      <c r="P44" s="122"/>
      <c r="Q44" s="126"/>
      <c r="R44" s="49"/>
      <c r="S44" s="122"/>
      <c r="T44" s="126"/>
      <c r="U44" s="44" t="s">
        <v>1008</v>
      </c>
      <c r="V44" s="107" t="str">
        <f>VLOOKUP(U44,Sportstätten!A10:D283,2,0)</f>
        <v xml:space="preserve">Narzissenweg 9 </v>
      </c>
      <c r="W44" s="113" t="str">
        <f>VLOOKUP(U44,[4]Sportstätten!A10:D283,3,0)</f>
        <v>01259</v>
      </c>
      <c r="X44" s="107" t="str">
        <f>VLOOKUP(U44,[4]Sportstätten!A10:D283,4,0)</f>
        <v>Dresden</v>
      </c>
      <c r="Y44" s="44" t="s">
        <v>1180</v>
      </c>
      <c r="Z44" s="95"/>
      <c r="AA44" s="44" t="s">
        <v>1181</v>
      </c>
      <c r="AB44" s="44" t="s">
        <v>1182</v>
      </c>
      <c r="AC44" s="44"/>
    </row>
    <row r="45" spans="1:128" x14ac:dyDescent="0.2">
      <c r="A45" s="53" t="s">
        <v>328</v>
      </c>
      <c r="B45" s="53" t="s">
        <v>126</v>
      </c>
      <c r="C45" s="47">
        <v>16</v>
      </c>
      <c r="D45" s="48">
        <v>99</v>
      </c>
      <c r="E45" s="46" t="s">
        <v>30</v>
      </c>
      <c r="F45" s="49" t="s">
        <v>335</v>
      </c>
      <c r="G45" s="122" t="s">
        <v>376</v>
      </c>
      <c r="H45" s="126" t="s">
        <v>36</v>
      </c>
      <c r="I45" s="49"/>
      <c r="J45" s="122"/>
      <c r="K45" s="126"/>
      <c r="L45" s="49"/>
      <c r="M45" s="122"/>
      <c r="N45" s="126"/>
      <c r="O45" s="49"/>
      <c r="P45" s="122"/>
      <c r="Q45" s="126"/>
      <c r="R45" s="49"/>
      <c r="S45" s="122"/>
      <c r="T45" s="126"/>
      <c r="U45" s="44" t="s">
        <v>301</v>
      </c>
      <c r="V45" s="106" t="s">
        <v>302</v>
      </c>
      <c r="W45" s="113" t="s">
        <v>292</v>
      </c>
      <c r="X45" s="107" t="s">
        <v>64</v>
      </c>
      <c r="Y45" s="44" t="s">
        <v>1806</v>
      </c>
      <c r="Z45" s="95" t="s">
        <v>1807</v>
      </c>
      <c r="AA45" s="44" t="s">
        <v>1808</v>
      </c>
      <c r="AB45" s="44" t="s">
        <v>1809</v>
      </c>
      <c r="AC45" s="44" t="s">
        <v>1810</v>
      </c>
    </row>
    <row r="46" spans="1:128" x14ac:dyDescent="0.2">
      <c r="A46" s="53" t="s">
        <v>328</v>
      </c>
      <c r="B46" s="53" t="s">
        <v>126</v>
      </c>
      <c r="C46" s="47">
        <v>12</v>
      </c>
      <c r="D46" s="48">
        <v>15</v>
      </c>
      <c r="E46" s="46" t="s">
        <v>30</v>
      </c>
      <c r="F46" s="49" t="s">
        <v>295</v>
      </c>
      <c r="G46" s="122" t="s">
        <v>325</v>
      </c>
      <c r="H46" s="126" t="s">
        <v>36</v>
      </c>
      <c r="I46" s="49"/>
      <c r="J46" s="122"/>
      <c r="K46" s="126"/>
      <c r="L46" s="49"/>
      <c r="M46" s="122"/>
      <c r="N46" s="126"/>
      <c r="O46" s="49"/>
      <c r="P46" s="122"/>
      <c r="Q46" s="126"/>
      <c r="R46" s="49"/>
      <c r="S46" s="122"/>
      <c r="T46" s="126"/>
      <c r="U46" s="44" t="s">
        <v>632</v>
      </c>
      <c r="V46" s="106" t="s">
        <v>633</v>
      </c>
      <c r="W46" s="113" t="s">
        <v>173</v>
      </c>
      <c r="X46" s="107" t="s">
        <v>64</v>
      </c>
      <c r="Y46" s="44" t="s">
        <v>1811</v>
      </c>
      <c r="Z46" s="95" t="s">
        <v>1807</v>
      </c>
      <c r="AA46" s="44" t="s">
        <v>1808</v>
      </c>
      <c r="AB46" s="44" t="s">
        <v>1809</v>
      </c>
      <c r="AC46" s="44" t="s">
        <v>1812</v>
      </c>
    </row>
    <row r="47" spans="1:128" s="30" customFormat="1" x14ac:dyDescent="0.2">
      <c r="A47" s="53" t="s">
        <v>328</v>
      </c>
      <c r="B47" s="53" t="s">
        <v>126</v>
      </c>
      <c r="C47" s="47">
        <v>10</v>
      </c>
      <c r="D47" s="48">
        <v>11</v>
      </c>
      <c r="E47" s="46" t="s">
        <v>30</v>
      </c>
      <c r="F47" s="49" t="s">
        <v>274</v>
      </c>
      <c r="G47" s="122" t="s">
        <v>315</v>
      </c>
      <c r="H47" s="126" t="s">
        <v>47</v>
      </c>
      <c r="I47" s="49"/>
      <c r="J47" s="122"/>
      <c r="K47" s="126"/>
      <c r="L47" s="49"/>
      <c r="M47" s="122"/>
      <c r="N47" s="126"/>
      <c r="O47" s="49"/>
      <c r="P47" s="122"/>
      <c r="Q47" s="126"/>
      <c r="R47" s="49"/>
      <c r="S47" s="122"/>
      <c r="T47" s="126"/>
      <c r="U47" s="44" t="s">
        <v>1813</v>
      </c>
      <c r="V47" s="106" t="s">
        <v>1819</v>
      </c>
      <c r="W47" s="113" t="s">
        <v>1820</v>
      </c>
      <c r="X47" s="107" t="s">
        <v>1821</v>
      </c>
      <c r="Y47" s="44" t="s">
        <v>1814</v>
      </c>
      <c r="Z47" s="95" t="s">
        <v>1807</v>
      </c>
      <c r="AA47" s="44" t="s">
        <v>1808</v>
      </c>
      <c r="AB47" s="44" t="s">
        <v>1809</v>
      </c>
      <c r="AC47" s="44" t="s">
        <v>1812</v>
      </c>
      <c r="AD47" s="45"/>
      <c r="AE47" s="45"/>
      <c r="AF47" s="45"/>
      <c r="AG47" s="45"/>
      <c r="AH47" s="45"/>
      <c r="AI47" s="45"/>
      <c r="AJ47" s="45"/>
      <c r="AK47" s="45"/>
      <c r="AL47" s="45"/>
      <c r="AM47" s="45"/>
      <c r="AN47" s="45"/>
      <c r="AO47" s="45"/>
      <c r="AP47" s="45"/>
      <c r="AQ47" s="45"/>
      <c r="AR47" s="45"/>
      <c r="AS47" s="45"/>
      <c r="AT47" s="45"/>
      <c r="AU47" s="45"/>
      <c r="AV47" s="45"/>
      <c r="AW47" s="45"/>
      <c r="AX47" s="45"/>
      <c r="AY47" s="45"/>
      <c r="AZ47" s="45"/>
      <c r="BA47" s="45"/>
      <c r="BB47" s="45"/>
      <c r="BC47" s="45"/>
      <c r="BD47" s="45"/>
      <c r="BE47" s="45"/>
      <c r="BF47" s="45"/>
      <c r="BG47" s="45"/>
      <c r="BH47" s="45"/>
      <c r="BI47" s="45"/>
      <c r="BJ47" s="45"/>
      <c r="BK47" s="45"/>
      <c r="BL47" s="45"/>
      <c r="BM47" s="45"/>
      <c r="BN47" s="45"/>
      <c r="BO47" s="45"/>
      <c r="BP47" s="45"/>
      <c r="BQ47" s="45"/>
      <c r="BR47" s="45"/>
      <c r="BS47" s="45"/>
      <c r="BT47" s="45"/>
      <c r="BU47" s="45"/>
      <c r="BV47" s="45"/>
      <c r="BW47" s="45"/>
      <c r="BX47" s="45"/>
      <c r="BY47" s="45"/>
      <c r="BZ47" s="45"/>
      <c r="CA47" s="45"/>
      <c r="CB47" s="45"/>
      <c r="CC47" s="45"/>
      <c r="CD47" s="45"/>
      <c r="CE47" s="45"/>
      <c r="CF47" s="45"/>
      <c r="CG47" s="45"/>
      <c r="CH47" s="45"/>
      <c r="CI47" s="45"/>
      <c r="CJ47" s="45"/>
      <c r="CK47" s="45"/>
      <c r="CL47" s="45"/>
      <c r="CM47" s="45"/>
      <c r="CN47" s="45"/>
      <c r="CO47" s="45"/>
      <c r="CP47" s="45"/>
      <c r="CQ47" s="45"/>
      <c r="CR47" s="45"/>
      <c r="CS47" s="45"/>
      <c r="CT47" s="45"/>
      <c r="CU47" s="45"/>
      <c r="CV47" s="45"/>
      <c r="CW47" s="45"/>
      <c r="CX47" s="45"/>
      <c r="CY47" s="45"/>
      <c r="CZ47" s="45"/>
      <c r="DA47" s="45"/>
      <c r="DB47" s="45"/>
      <c r="DC47" s="45"/>
      <c r="DD47" s="45"/>
      <c r="DE47" s="45"/>
      <c r="DF47" s="45"/>
      <c r="DG47" s="45"/>
      <c r="DH47" s="45"/>
      <c r="DI47" s="45"/>
      <c r="DJ47" s="45"/>
      <c r="DK47" s="45"/>
      <c r="DL47" s="45"/>
      <c r="DM47" s="45"/>
      <c r="DN47" s="45"/>
      <c r="DO47" s="45"/>
      <c r="DP47" s="45"/>
      <c r="DQ47" s="45"/>
      <c r="DR47" s="45"/>
      <c r="DS47" s="45"/>
      <c r="DT47" s="45"/>
      <c r="DU47" s="45"/>
      <c r="DV47" s="45"/>
      <c r="DW47" s="45"/>
      <c r="DX47" s="45"/>
    </row>
    <row r="48" spans="1:128" s="30" customFormat="1" x14ac:dyDescent="0.2">
      <c r="A48" s="53" t="s">
        <v>328</v>
      </c>
      <c r="B48" s="53" t="s">
        <v>126</v>
      </c>
      <c r="C48" s="47">
        <v>8</v>
      </c>
      <c r="D48" s="48">
        <v>9</v>
      </c>
      <c r="E48" s="46" t="s">
        <v>30</v>
      </c>
      <c r="F48" s="49" t="s">
        <v>300</v>
      </c>
      <c r="G48" s="122" t="s">
        <v>335</v>
      </c>
      <c r="H48" s="126" t="s">
        <v>47</v>
      </c>
      <c r="I48" s="49"/>
      <c r="J48" s="122"/>
      <c r="K48" s="126"/>
      <c r="L48" s="49"/>
      <c r="M48" s="122"/>
      <c r="N48" s="126"/>
      <c r="O48" s="49"/>
      <c r="P48" s="122"/>
      <c r="Q48" s="126"/>
      <c r="R48" s="49"/>
      <c r="S48" s="122"/>
      <c r="T48" s="126"/>
      <c r="U48" s="44" t="s">
        <v>1815</v>
      </c>
      <c r="V48" s="106" t="s">
        <v>1822</v>
      </c>
      <c r="W48" s="113" t="s">
        <v>1820</v>
      </c>
      <c r="X48" s="107" t="s">
        <v>1821</v>
      </c>
      <c r="Y48" s="44" t="s">
        <v>1814</v>
      </c>
      <c r="Z48" s="95" t="s">
        <v>1807</v>
      </c>
      <c r="AA48" s="44" t="s">
        <v>1808</v>
      </c>
      <c r="AB48" s="44" t="s">
        <v>1809</v>
      </c>
      <c r="AC48" s="44" t="s">
        <v>1812</v>
      </c>
      <c r="AD48" s="45"/>
      <c r="AE48" s="45"/>
      <c r="AF48" s="45"/>
      <c r="AG48" s="45"/>
      <c r="AH48" s="45"/>
      <c r="AI48" s="45"/>
      <c r="AJ48" s="45"/>
      <c r="AK48" s="45"/>
      <c r="AL48" s="45"/>
      <c r="AM48" s="45"/>
      <c r="AN48" s="45"/>
      <c r="AO48" s="45"/>
      <c r="AP48" s="45"/>
      <c r="AQ48" s="45"/>
      <c r="AR48" s="45"/>
      <c r="AS48" s="45"/>
      <c r="AT48" s="45"/>
      <c r="AU48" s="45"/>
      <c r="AV48" s="45"/>
      <c r="AW48" s="45"/>
      <c r="AX48" s="45"/>
      <c r="AY48" s="45"/>
      <c r="AZ48" s="45"/>
      <c r="BA48" s="45"/>
      <c r="BB48" s="45"/>
      <c r="BC48" s="45"/>
      <c r="BD48" s="45"/>
      <c r="BE48" s="45"/>
      <c r="BF48" s="45"/>
      <c r="BG48" s="45"/>
      <c r="BH48" s="45"/>
      <c r="BI48" s="45"/>
      <c r="BJ48" s="45"/>
      <c r="BK48" s="45"/>
      <c r="BL48" s="45"/>
      <c r="BM48" s="45"/>
      <c r="BN48" s="45"/>
      <c r="BO48" s="45"/>
      <c r="BP48" s="45"/>
      <c r="BQ48" s="45"/>
      <c r="BR48" s="45"/>
      <c r="BS48" s="45"/>
      <c r="BT48" s="45"/>
      <c r="BU48" s="45"/>
      <c r="BV48" s="45"/>
      <c r="BW48" s="45"/>
      <c r="BX48" s="45"/>
      <c r="BY48" s="45"/>
      <c r="BZ48" s="45"/>
      <c r="CA48" s="45"/>
      <c r="CB48" s="45"/>
      <c r="CC48" s="45"/>
      <c r="CD48" s="45"/>
      <c r="CE48" s="45"/>
      <c r="CF48" s="45"/>
      <c r="CG48" s="45"/>
      <c r="CH48" s="45"/>
      <c r="CI48" s="45"/>
      <c r="CJ48" s="45"/>
      <c r="CK48" s="45"/>
      <c r="CL48" s="45"/>
      <c r="CM48" s="45"/>
      <c r="CN48" s="45"/>
      <c r="CO48" s="45"/>
      <c r="CP48" s="45"/>
      <c r="CQ48" s="45"/>
      <c r="CR48" s="45"/>
      <c r="CS48" s="45"/>
      <c r="CT48" s="45"/>
      <c r="CU48" s="45"/>
      <c r="CV48" s="45"/>
      <c r="CW48" s="45"/>
      <c r="CX48" s="45"/>
      <c r="CY48" s="45"/>
      <c r="CZ48" s="45"/>
      <c r="DA48" s="45"/>
      <c r="DB48" s="45"/>
      <c r="DC48" s="45"/>
      <c r="DD48" s="45"/>
      <c r="DE48" s="45"/>
      <c r="DF48" s="45"/>
      <c r="DG48" s="45"/>
      <c r="DH48" s="45"/>
      <c r="DI48" s="45"/>
      <c r="DJ48" s="45"/>
      <c r="DK48" s="45"/>
      <c r="DL48" s="45"/>
      <c r="DM48" s="45"/>
      <c r="DN48" s="45"/>
      <c r="DO48" s="45"/>
      <c r="DP48" s="45"/>
      <c r="DQ48" s="45"/>
      <c r="DR48" s="45"/>
      <c r="DS48" s="45"/>
      <c r="DT48" s="45"/>
      <c r="DU48" s="45"/>
      <c r="DV48" s="45"/>
      <c r="DW48" s="45"/>
      <c r="DX48" s="45"/>
    </row>
    <row r="49" spans="1:128" s="30" customFormat="1" x14ac:dyDescent="0.2">
      <c r="A49" s="53" t="s">
        <v>328</v>
      </c>
      <c r="B49" s="53" t="s">
        <v>126</v>
      </c>
      <c r="C49" s="47">
        <v>6</v>
      </c>
      <c r="D49" s="48">
        <v>7</v>
      </c>
      <c r="E49" s="46" t="s">
        <v>30</v>
      </c>
      <c r="F49" s="49" t="s">
        <v>274</v>
      </c>
      <c r="G49" s="122" t="s">
        <v>300</v>
      </c>
      <c r="H49" s="126" t="s">
        <v>47</v>
      </c>
      <c r="I49" s="49"/>
      <c r="J49" s="122"/>
      <c r="K49" s="126"/>
      <c r="L49" s="49"/>
      <c r="M49" s="122"/>
      <c r="N49" s="126"/>
      <c r="O49" s="49"/>
      <c r="P49" s="122"/>
      <c r="Q49" s="126"/>
      <c r="R49" s="49"/>
      <c r="S49" s="122"/>
      <c r="T49" s="126"/>
      <c r="U49" s="44" t="s">
        <v>1815</v>
      </c>
      <c r="V49" s="106" t="s">
        <v>1822</v>
      </c>
      <c r="W49" s="113" t="s">
        <v>1820</v>
      </c>
      <c r="X49" s="107" t="s">
        <v>1821</v>
      </c>
      <c r="Y49" s="44" t="s">
        <v>1814</v>
      </c>
      <c r="Z49" s="95" t="s">
        <v>1807</v>
      </c>
      <c r="AA49" s="44" t="s">
        <v>1808</v>
      </c>
      <c r="AB49" s="44" t="s">
        <v>1809</v>
      </c>
      <c r="AC49" s="44" t="s">
        <v>1812</v>
      </c>
      <c r="AD49" s="45"/>
      <c r="AE49" s="45"/>
      <c r="AF49" s="45"/>
      <c r="AG49" s="45"/>
      <c r="AH49" s="45"/>
      <c r="AI49" s="45"/>
      <c r="AJ49" s="45"/>
      <c r="AK49" s="45"/>
      <c r="AL49" s="45"/>
      <c r="AM49" s="45"/>
      <c r="AN49" s="45"/>
      <c r="AO49" s="45"/>
      <c r="AP49" s="45"/>
      <c r="AQ49" s="45"/>
      <c r="AR49" s="45"/>
      <c r="AS49" s="45"/>
      <c r="AT49" s="45"/>
      <c r="AU49" s="45"/>
      <c r="AV49" s="45"/>
      <c r="AW49" s="45"/>
      <c r="AX49" s="45"/>
      <c r="AY49" s="45"/>
      <c r="AZ49" s="45"/>
      <c r="BA49" s="45"/>
      <c r="BB49" s="45"/>
      <c r="BC49" s="45"/>
      <c r="BD49" s="45"/>
      <c r="BE49" s="45"/>
      <c r="BF49" s="45"/>
      <c r="BG49" s="45"/>
      <c r="BH49" s="45"/>
      <c r="BI49" s="45"/>
      <c r="BJ49" s="45"/>
      <c r="BK49" s="45"/>
      <c r="BL49" s="45"/>
      <c r="BM49" s="45"/>
      <c r="BN49" s="45"/>
      <c r="BO49" s="45"/>
      <c r="BP49" s="45"/>
      <c r="BQ49" s="45"/>
      <c r="BR49" s="45"/>
      <c r="BS49" s="45"/>
      <c r="BT49" s="45"/>
      <c r="BU49" s="45"/>
      <c r="BV49" s="45"/>
      <c r="BW49" s="45"/>
      <c r="BX49" s="45"/>
      <c r="BY49" s="45"/>
      <c r="BZ49" s="45"/>
      <c r="CA49" s="45"/>
      <c r="CB49" s="45"/>
      <c r="CC49" s="45"/>
      <c r="CD49" s="45"/>
      <c r="CE49" s="45"/>
      <c r="CF49" s="45"/>
      <c r="CG49" s="45"/>
      <c r="CH49" s="45"/>
      <c r="CI49" s="45"/>
      <c r="CJ49" s="45"/>
      <c r="CK49" s="45"/>
      <c r="CL49" s="45"/>
      <c r="CM49" s="45"/>
      <c r="CN49" s="45"/>
      <c r="CO49" s="45"/>
      <c r="CP49" s="45"/>
      <c r="CQ49" s="45"/>
      <c r="CR49" s="45"/>
      <c r="CS49" s="45"/>
      <c r="CT49" s="45"/>
      <c r="CU49" s="45"/>
      <c r="CV49" s="45"/>
      <c r="CW49" s="45"/>
      <c r="CX49" s="45"/>
      <c r="CY49" s="45"/>
      <c r="CZ49" s="45"/>
      <c r="DA49" s="45"/>
      <c r="DB49" s="45"/>
      <c r="DC49" s="45"/>
      <c r="DD49" s="45"/>
      <c r="DE49" s="45"/>
      <c r="DF49" s="45"/>
      <c r="DG49" s="45"/>
      <c r="DH49" s="45"/>
      <c r="DI49" s="45"/>
      <c r="DJ49" s="45"/>
      <c r="DK49" s="45"/>
      <c r="DL49" s="45"/>
      <c r="DM49" s="45"/>
      <c r="DN49" s="45"/>
      <c r="DO49" s="45"/>
      <c r="DP49" s="45"/>
      <c r="DQ49" s="45"/>
      <c r="DR49" s="45"/>
      <c r="DS49" s="45"/>
      <c r="DT49" s="45"/>
      <c r="DU49" s="45"/>
      <c r="DV49" s="45"/>
      <c r="DW49" s="45"/>
      <c r="DX49" s="45"/>
    </row>
    <row r="50" spans="1:128" s="30" customFormat="1" x14ac:dyDescent="0.2">
      <c r="A50" s="53" t="s">
        <v>328</v>
      </c>
      <c r="B50" s="53" t="s">
        <v>126</v>
      </c>
      <c r="C50" s="47">
        <v>16</v>
      </c>
      <c r="D50" s="48">
        <v>99</v>
      </c>
      <c r="E50" s="46" t="s">
        <v>30</v>
      </c>
      <c r="F50" s="49" t="s">
        <v>325</v>
      </c>
      <c r="G50" s="122" t="s">
        <v>366</v>
      </c>
      <c r="H50" s="126" t="s">
        <v>51</v>
      </c>
      <c r="I50" s="49"/>
      <c r="J50" s="122"/>
      <c r="K50" s="126"/>
      <c r="L50" s="49"/>
      <c r="M50" s="122"/>
      <c r="N50" s="126"/>
      <c r="O50" s="49"/>
      <c r="P50" s="122"/>
      <c r="Q50" s="126"/>
      <c r="R50" s="49"/>
      <c r="S50" s="122"/>
      <c r="T50" s="126"/>
      <c r="U50" s="44" t="s">
        <v>225</v>
      </c>
      <c r="V50" s="106" t="s">
        <v>226</v>
      </c>
      <c r="W50" s="113" t="s">
        <v>93</v>
      </c>
      <c r="X50" s="107" t="s">
        <v>64</v>
      </c>
      <c r="Y50" s="44" t="s">
        <v>1816</v>
      </c>
      <c r="Z50" s="95" t="s">
        <v>1807</v>
      </c>
      <c r="AA50" s="44" t="s">
        <v>1808</v>
      </c>
      <c r="AB50" s="44" t="s">
        <v>1809</v>
      </c>
      <c r="AC50" s="44" t="s">
        <v>1817</v>
      </c>
      <c r="AD50" s="45"/>
      <c r="AE50" s="45"/>
      <c r="AF50" s="45"/>
      <c r="AG50" s="45"/>
      <c r="AH50" s="45"/>
      <c r="AI50" s="45"/>
      <c r="AJ50" s="45"/>
      <c r="AK50" s="45"/>
      <c r="AL50" s="45"/>
      <c r="AM50" s="45"/>
      <c r="AN50" s="45"/>
      <c r="AO50" s="45"/>
      <c r="AP50" s="45"/>
      <c r="AQ50" s="45"/>
      <c r="AR50" s="45"/>
      <c r="AS50" s="45"/>
      <c r="AT50" s="45"/>
      <c r="AU50" s="45"/>
      <c r="AV50" s="45"/>
      <c r="AW50" s="45"/>
      <c r="AX50" s="45"/>
      <c r="AY50" s="45"/>
      <c r="AZ50" s="45"/>
      <c r="BA50" s="45"/>
      <c r="BB50" s="45"/>
      <c r="BC50" s="45"/>
      <c r="BD50" s="45"/>
      <c r="BE50" s="45"/>
      <c r="BF50" s="45"/>
      <c r="BG50" s="45"/>
      <c r="BH50" s="45"/>
      <c r="BI50" s="45"/>
      <c r="BJ50" s="45"/>
      <c r="BK50" s="45"/>
      <c r="BL50" s="45"/>
      <c r="BM50" s="45"/>
      <c r="BN50" s="45"/>
      <c r="BO50" s="45"/>
      <c r="BP50" s="45"/>
      <c r="BQ50" s="45"/>
      <c r="BR50" s="45"/>
      <c r="BS50" s="45"/>
      <c r="BT50" s="45"/>
      <c r="BU50" s="45"/>
      <c r="BV50" s="45"/>
      <c r="BW50" s="45"/>
      <c r="BX50" s="45"/>
      <c r="BY50" s="45"/>
      <c r="BZ50" s="45"/>
      <c r="CA50" s="45"/>
      <c r="CB50" s="45"/>
      <c r="CC50" s="45"/>
      <c r="CD50" s="45"/>
      <c r="CE50" s="45"/>
      <c r="CF50" s="45"/>
      <c r="CG50" s="45"/>
      <c r="CH50" s="45"/>
      <c r="CI50" s="45"/>
      <c r="CJ50" s="45"/>
      <c r="CK50" s="45"/>
      <c r="CL50" s="45"/>
      <c r="CM50" s="45"/>
      <c r="CN50" s="45"/>
      <c r="CO50" s="45"/>
      <c r="CP50" s="45"/>
      <c r="CQ50" s="45"/>
      <c r="CR50" s="45"/>
      <c r="CS50" s="45"/>
      <c r="CT50" s="45"/>
      <c r="CU50" s="45"/>
      <c r="CV50" s="45"/>
      <c r="CW50" s="45"/>
      <c r="CX50" s="45"/>
      <c r="CY50" s="45"/>
      <c r="CZ50" s="45"/>
      <c r="DA50" s="45"/>
      <c r="DB50" s="45"/>
      <c r="DC50" s="45"/>
      <c r="DD50" s="45"/>
      <c r="DE50" s="45"/>
      <c r="DF50" s="45"/>
      <c r="DG50" s="45"/>
      <c r="DH50" s="45"/>
      <c r="DI50" s="45"/>
      <c r="DJ50" s="45"/>
      <c r="DK50" s="45"/>
      <c r="DL50" s="45"/>
      <c r="DM50" s="45"/>
      <c r="DN50" s="45"/>
      <c r="DO50" s="45"/>
      <c r="DP50" s="45"/>
      <c r="DQ50" s="45"/>
      <c r="DR50" s="45"/>
      <c r="DS50" s="45"/>
      <c r="DT50" s="45"/>
      <c r="DU50" s="45"/>
      <c r="DV50" s="45"/>
      <c r="DW50" s="45"/>
      <c r="DX50" s="45"/>
    </row>
    <row r="51" spans="1:128" s="30" customFormat="1" x14ac:dyDescent="0.2">
      <c r="A51" s="53" t="s">
        <v>328</v>
      </c>
      <c r="B51" s="53" t="s">
        <v>126</v>
      </c>
      <c r="C51" s="47">
        <v>12</v>
      </c>
      <c r="D51" s="48">
        <v>15</v>
      </c>
      <c r="E51" s="46" t="s">
        <v>30</v>
      </c>
      <c r="F51" s="49" t="s">
        <v>295</v>
      </c>
      <c r="G51" s="122" t="s">
        <v>325</v>
      </c>
      <c r="H51" s="126" t="s">
        <v>33</v>
      </c>
      <c r="I51" s="49"/>
      <c r="J51" s="122"/>
      <c r="K51" s="126"/>
      <c r="L51" s="49"/>
      <c r="M51" s="122"/>
      <c r="N51" s="126"/>
      <c r="O51" s="49"/>
      <c r="P51" s="122"/>
      <c r="Q51" s="126"/>
      <c r="R51" s="49"/>
      <c r="S51" s="122"/>
      <c r="T51" s="126"/>
      <c r="U51" s="44" t="s">
        <v>511</v>
      </c>
      <c r="V51" s="106" t="s">
        <v>512</v>
      </c>
      <c r="W51" s="113" t="s">
        <v>77</v>
      </c>
      <c r="X51" s="107" t="s">
        <v>64</v>
      </c>
      <c r="Y51" s="44" t="s">
        <v>1811</v>
      </c>
      <c r="Z51" s="95" t="s">
        <v>1807</v>
      </c>
      <c r="AA51" s="44" t="s">
        <v>1808</v>
      </c>
      <c r="AB51" s="44" t="s">
        <v>1809</v>
      </c>
      <c r="AC51" s="44" t="s">
        <v>1812</v>
      </c>
      <c r="AD51" s="45"/>
      <c r="AE51" s="45"/>
      <c r="AF51" s="45"/>
      <c r="AG51" s="45"/>
      <c r="AH51" s="45"/>
      <c r="AI51" s="45"/>
      <c r="AJ51" s="45"/>
      <c r="AK51" s="45"/>
      <c r="AL51" s="45"/>
      <c r="AM51" s="45"/>
      <c r="AN51" s="45"/>
      <c r="AO51" s="45"/>
      <c r="AP51" s="45"/>
      <c r="AQ51" s="45"/>
      <c r="AR51" s="45"/>
      <c r="AS51" s="45"/>
      <c r="AT51" s="45"/>
      <c r="AU51" s="45"/>
      <c r="AV51" s="45"/>
      <c r="AW51" s="45"/>
      <c r="AX51" s="45"/>
      <c r="AY51" s="45"/>
      <c r="AZ51" s="45"/>
      <c r="BA51" s="45"/>
      <c r="BB51" s="45"/>
      <c r="BC51" s="45"/>
      <c r="BD51" s="45"/>
      <c r="BE51" s="45"/>
      <c r="BF51" s="45"/>
      <c r="BG51" s="45"/>
      <c r="BH51" s="45"/>
      <c r="BI51" s="45"/>
      <c r="BJ51" s="45"/>
      <c r="BK51" s="45"/>
      <c r="BL51" s="45"/>
      <c r="BM51" s="45"/>
      <c r="BN51" s="45"/>
      <c r="BO51" s="45"/>
      <c r="BP51" s="45"/>
      <c r="BQ51" s="45"/>
      <c r="BR51" s="45"/>
      <c r="BS51" s="45"/>
      <c r="BT51" s="45"/>
      <c r="BU51" s="45"/>
      <c r="BV51" s="45"/>
      <c r="BW51" s="45"/>
      <c r="BX51" s="45"/>
      <c r="BY51" s="45"/>
      <c r="BZ51" s="45"/>
      <c r="CA51" s="45"/>
      <c r="CB51" s="45"/>
      <c r="CC51" s="45"/>
      <c r="CD51" s="45"/>
      <c r="CE51" s="45"/>
      <c r="CF51" s="45"/>
      <c r="CG51" s="45"/>
      <c r="CH51" s="45"/>
      <c r="CI51" s="45"/>
      <c r="CJ51" s="45"/>
      <c r="CK51" s="45"/>
      <c r="CL51" s="45"/>
      <c r="CM51" s="45"/>
      <c r="CN51" s="45"/>
      <c r="CO51" s="45"/>
      <c r="CP51" s="45"/>
      <c r="CQ51" s="45"/>
      <c r="CR51" s="45"/>
      <c r="CS51" s="45"/>
      <c r="CT51" s="45"/>
      <c r="CU51" s="45"/>
      <c r="CV51" s="45"/>
      <c r="CW51" s="45"/>
      <c r="CX51" s="45"/>
      <c r="CY51" s="45"/>
      <c r="CZ51" s="45"/>
      <c r="DA51" s="45"/>
      <c r="DB51" s="45"/>
      <c r="DC51" s="45"/>
      <c r="DD51" s="45"/>
      <c r="DE51" s="45"/>
      <c r="DF51" s="45"/>
      <c r="DG51" s="45"/>
      <c r="DH51" s="45"/>
      <c r="DI51" s="45"/>
      <c r="DJ51" s="45"/>
      <c r="DK51" s="45"/>
      <c r="DL51" s="45"/>
      <c r="DM51" s="45"/>
      <c r="DN51" s="45"/>
      <c r="DO51" s="45"/>
      <c r="DP51" s="45"/>
      <c r="DQ51" s="45"/>
      <c r="DR51" s="45"/>
      <c r="DS51" s="45"/>
      <c r="DT51" s="45"/>
      <c r="DU51" s="45"/>
      <c r="DV51" s="45"/>
      <c r="DW51" s="45"/>
      <c r="DX51" s="45"/>
    </row>
    <row r="52" spans="1:128" s="30" customFormat="1" x14ac:dyDescent="0.2">
      <c r="A52" s="53" t="s">
        <v>328</v>
      </c>
      <c r="B52" s="53" t="s">
        <v>126</v>
      </c>
      <c r="C52" s="47">
        <v>10</v>
      </c>
      <c r="D52" s="48">
        <v>11</v>
      </c>
      <c r="E52" s="46" t="s">
        <v>30</v>
      </c>
      <c r="F52" s="49" t="s">
        <v>300</v>
      </c>
      <c r="G52" s="122" t="s">
        <v>335</v>
      </c>
      <c r="H52" s="126" t="s">
        <v>33</v>
      </c>
      <c r="I52" s="49"/>
      <c r="J52" s="122"/>
      <c r="K52" s="126"/>
      <c r="L52" s="49"/>
      <c r="M52" s="122"/>
      <c r="N52" s="126"/>
      <c r="O52" s="49"/>
      <c r="P52" s="122"/>
      <c r="Q52" s="126"/>
      <c r="R52" s="49"/>
      <c r="S52" s="122"/>
      <c r="T52" s="126"/>
      <c r="U52" s="44"/>
      <c r="V52" s="106"/>
      <c r="W52" s="113"/>
      <c r="X52" s="107"/>
      <c r="Y52" s="44" t="s">
        <v>1814</v>
      </c>
      <c r="Z52" s="95" t="s">
        <v>1807</v>
      </c>
      <c r="AA52" s="44" t="s">
        <v>1808</v>
      </c>
      <c r="AB52" s="44" t="s">
        <v>1809</v>
      </c>
      <c r="AC52" s="44" t="s">
        <v>1818</v>
      </c>
      <c r="AD52" s="45"/>
      <c r="AE52" s="45"/>
      <c r="AF52" s="45"/>
      <c r="AG52" s="45"/>
      <c r="AH52" s="45"/>
      <c r="AI52" s="45"/>
      <c r="AJ52" s="45"/>
      <c r="AK52" s="45"/>
      <c r="AL52" s="45"/>
      <c r="AM52" s="45"/>
      <c r="AN52" s="45"/>
      <c r="AO52" s="45"/>
      <c r="AP52" s="45"/>
      <c r="AQ52" s="45"/>
      <c r="AR52" s="45"/>
      <c r="AS52" s="45"/>
      <c r="AT52" s="45"/>
      <c r="AU52" s="45"/>
      <c r="AV52" s="45"/>
      <c r="AW52" s="45"/>
      <c r="AX52" s="45"/>
      <c r="AY52" s="45"/>
      <c r="AZ52" s="45"/>
      <c r="BA52" s="45"/>
      <c r="BB52" s="45"/>
      <c r="BC52" s="45"/>
      <c r="BD52" s="45"/>
      <c r="BE52" s="45"/>
      <c r="BF52" s="45"/>
      <c r="BG52" s="45"/>
      <c r="BH52" s="45"/>
      <c r="BI52" s="45"/>
      <c r="BJ52" s="45"/>
      <c r="BK52" s="45"/>
      <c r="BL52" s="45"/>
      <c r="BM52" s="45"/>
      <c r="BN52" s="45"/>
      <c r="BO52" s="45"/>
      <c r="BP52" s="45"/>
      <c r="BQ52" s="45"/>
      <c r="BR52" s="45"/>
      <c r="BS52" s="45"/>
      <c r="BT52" s="45"/>
      <c r="BU52" s="45"/>
      <c r="BV52" s="45"/>
      <c r="BW52" s="45"/>
      <c r="BX52" s="45"/>
      <c r="BY52" s="45"/>
      <c r="BZ52" s="45"/>
      <c r="CA52" s="45"/>
      <c r="CB52" s="45"/>
      <c r="CC52" s="45"/>
      <c r="CD52" s="45"/>
      <c r="CE52" s="45"/>
      <c r="CF52" s="45"/>
      <c r="CG52" s="45"/>
      <c r="CH52" s="45"/>
      <c r="CI52" s="45"/>
      <c r="CJ52" s="45"/>
      <c r="CK52" s="45"/>
      <c r="CL52" s="45"/>
      <c r="CM52" s="45"/>
      <c r="CN52" s="45"/>
      <c r="CO52" s="45"/>
      <c r="CP52" s="45"/>
      <c r="CQ52" s="45"/>
      <c r="CR52" s="45"/>
      <c r="CS52" s="45"/>
      <c r="CT52" s="45"/>
      <c r="CU52" s="45"/>
      <c r="CV52" s="45"/>
      <c r="CW52" s="45"/>
      <c r="CX52" s="45"/>
      <c r="CY52" s="45"/>
      <c r="CZ52" s="45"/>
      <c r="DA52" s="45"/>
      <c r="DB52" s="45"/>
      <c r="DC52" s="45"/>
      <c r="DD52" s="45"/>
      <c r="DE52" s="45"/>
      <c r="DF52" s="45"/>
      <c r="DG52" s="45"/>
      <c r="DH52" s="45"/>
      <c r="DI52" s="45"/>
      <c r="DJ52" s="45"/>
      <c r="DK52" s="45"/>
      <c r="DL52" s="45"/>
      <c r="DM52" s="45"/>
      <c r="DN52" s="45"/>
      <c r="DO52" s="45"/>
      <c r="DP52" s="45"/>
      <c r="DQ52" s="45"/>
      <c r="DR52" s="45"/>
      <c r="DS52" s="45"/>
      <c r="DT52" s="45"/>
      <c r="DU52" s="45"/>
      <c r="DV52" s="45"/>
      <c r="DW52" s="45"/>
      <c r="DX52" s="45"/>
    </row>
    <row r="53" spans="1:128" s="30" customFormat="1" x14ac:dyDescent="0.2">
      <c r="A53" s="53" t="s">
        <v>328</v>
      </c>
      <c r="B53" s="53" t="s">
        <v>126</v>
      </c>
      <c r="C53" s="47">
        <v>8</v>
      </c>
      <c r="D53" s="48">
        <v>9</v>
      </c>
      <c r="E53" s="46" t="s">
        <v>30</v>
      </c>
      <c r="F53" s="49" t="s">
        <v>300</v>
      </c>
      <c r="G53" s="122" t="s">
        <v>335</v>
      </c>
      <c r="H53" s="126" t="s">
        <v>33</v>
      </c>
      <c r="I53" s="49"/>
      <c r="J53" s="122"/>
      <c r="K53" s="126"/>
      <c r="L53" s="49"/>
      <c r="M53" s="122"/>
      <c r="N53" s="126"/>
      <c r="O53" s="49"/>
      <c r="P53" s="122"/>
      <c r="Q53" s="126"/>
      <c r="R53" s="49"/>
      <c r="S53" s="122"/>
      <c r="T53" s="126"/>
      <c r="U53" s="44"/>
      <c r="V53" s="106"/>
      <c r="W53" s="113"/>
      <c r="X53" s="107"/>
      <c r="Y53" s="44" t="s">
        <v>1814</v>
      </c>
      <c r="Z53" s="95" t="s">
        <v>1807</v>
      </c>
      <c r="AA53" s="44" t="s">
        <v>1808</v>
      </c>
      <c r="AB53" s="44" t="s">
        <v>1809</v>
      </c>
      <c r="AC53" s="44" t="s">
        <v>1818</v>
      </c>
      <c r="AD53" s="45"/>
      <c r="AE53" s="45"/>
      <c r="AF53" s="45"/>
      <c r="AG53" s="45"/>
      <c r="AH53" s="45"/>
      <c r="AI53" s="45"/>
      <c r="AJ53" s="45"/>
      <c r="AK53" s="45"/>
      <c r="AL53" s="45"/>
      <c r="AM53" s="45"/>
      <c r="AN53" s="45"/>
      <c r="AO53" s="45"/>
      <c r="AP53" s="45"/>
      <c r="AQ53" s="45"/>
      <c r="AR53" s="45"/>
      <c r="AS53" s="45"/>
      <c r="AT53" s="45"/>
      <c r="AU53" s="45"/>
      <c r="AV53" s="45"/>
      <c r="AW53" s="45"/>
      <c r="AX53" s="45"/>
      <c r="AY53" s="45"/>
      <c r="AZ53" s="45"/>
      <c r="BA53" s="45"/>
      <c r="BB53" s="45"/>
      <c r="BC53" s="45"/>
      <c r="BD53" s="45"/>
      <c r="BE53" s="45"/>
      <c r="BF53" s="45"/>
      <c r="BG53" s="45"/>
      <c r="BH53" s="45"/>
      <c r="BI53" s="45"/>
      <c r="BJ53" s="45"/>
      <c r="BK53" s="45"/>
      <c r="BL53" s="45"/>
      <c r="BM53" s="45"/>
      <c r="BN53" s="45"/>
      <c r="BO53" s="45"/>
      <c r="BP53" s="45"/>
      <c r="BQ53" s="45"/>
      <c r="BR53" s="45"/>
      <c r="BS53" s="45"/>
      <c r="BT53" s="45"/>
      <c r="BU53" s="45"/>
      <c r="BV53" s="45"/>
      <c r="BW53" s="45"/>
      <c r="BX53" s="45"/>
      <c r="BY53" s="45"/>
      <c r="BZ53" s="45"/>
      <c r="CA53" s="45"/>
      <c r="CB53" s="45"/>
      <c r="CC53" s="45"/>
      <c r="CD53" s="45"/>
      <c r="CE53" s="45"/>
      <c r="CF53" s="45"/>
      <c r="CG53" s="45"/>
      <c r="CH53" s="45"/>
      <c r="CI53" s="45"/>
      <c r="CJ53" s="45"/>
      <c r="CK53" s="45"/>
      <c r="CL53" s="45"/>
      <c r="CM53" s="45"/>
      <c r="CN53" s="45"/>
      <c r="CO53" s="45"/>
      <c r="CP53" s="45"/>
      <c r="CQ53" s="45"/>
      <c r="CR53" s="45"/>
      <c r="CS53" s="45"/>
      <c r="CT53" s="45"/>
      <c r="CU53" s="45"/>
      <c r="CV53" s="45"/>
      <c r="CW53" s="45"/>
      <c r="CX53" s="45"/>
      <c r="CY53" s="45"/>
      <c r="CZ53" s="45"/>
      <c r="DA53" s="45"/>
      <c r="DB53" s="45"/>
      <c r="DC53" s="45"/>
      <c r="DD53" s="45"/>
      <c r="DE53" s="45"/>
      <c r="DF53" s="45"/>
      <c r="DG53" s="45"/>
      <c r="DH53" s="45"/>
      <c r="DI53" s="45"/>
      <c r="DJ53" s="45"/>
      <c r="DK53" s="45"/>
      <c r="DL53" s="45"/>
      <c r="DM53" s="45"/>
      <c r="DN53" s="45"/>
      <c r="DO53" s="45"/>
      <c r="DP53" s="45"/>
      <c r="DQ53" s="45"/>
      <c r="DR53" s="45"/>
      <c r="DS53" s="45"/>
      <c r="DT53" s="45"/>
      <c r="DU53" s="45"/>
      <c r="DV53" s="45"/>
      <c r="DW53" s="45"/>
      <c r="DX53" s="45"/>
    </row>
    <row r="54" spans="1:128" s="30" customFormat="1" x14ac:dyDescent="0.2">
      <c r="A54" s="53" t="s">
        <v>328</v>
      </c>
      <c r="B54" s="53" t="s">
        <v>126</v>
      </c>
      <c r="C54" s="47">
        <v>6</v>
      </c>
      <c r="D54" s="48">
        <v>7</v>
      </c>
      <c r="E54" s="46" t="s">
        <v>30</v>
      </c>
      <c r="F54" s="49" t="s">
        <v>274</v>
      </c>
      <c r="G54" s="122" t="s">
        <v>300</v>
      </c>
      <c r="H54" s="126" t="s">
        <v>33</v>
      </c>
      <c r="I54" s="49"/>
      <c r="J54" s="122"/>
      <c r="K54" s="126"/>
      <c r="L54" s="49"/>
      <c r="M54" s="122"/>
      <c r="N54" s="126"/>
      <c r="O54" s="49"/>
      <c r="P54" s="122"/>
      <c r="Q54" s="126"/>
      <c r="R54" s="49"/>
      <c r="S54" s="122"/>
      <c r="T54" s="126"/>
      <c r="U54" s="44"/>
      <c r="V54" s="106"/>
      <c r="W54" s="113"/>
      <c r="X54" s="107"/>
      <c r="Y54" s="44" t="s">
        <v>1814</v>
      </c>
      <c r="Z54" s="95" t="s">
        <v>1807</v>
      </c>
      <c r="AA54" s="44" t="s">
        <v>1808</v>
      </c>
      <c r="AB54" s="44" t="s">
        <v>1809</v>
      </c>
      <c r="AC54" s="44" t="s">
        <v>1818</v>
      </c>
      <c r="AD54" s="45"/>
      <c r="AE54" s="45"/>
      <c r="AF54" s="45"/>
      <c r="AG54" s="45"/>
      <c r="AH54" s="45"/>
      <c r="AI54" s="45"/>
      <c r="AJ54" s="45"/>
      <c r="AK54" s="45"/>
      <c r="AL54" s="45"/>
      <c r="AM54" s="45"/>
      <c r="AN54" s="45"/>
      <c r="AO54" s="45"/>
      <c r="AP54" s="45"/>
      <c r="AQ54" s="45"/>
      <c r="AR54" s="45"/>
      <c r="AS54" s="45"/>
      <c r="AT54" s="45"/>
      <c r="AU54" s="45"/>
      <c r="AV54" s="45"/>
      <c r="AW54" s="45"/>
      <c r="AX54" s="45"/>
      <c r="AY54" s="45"/>
      <c r="AZ54" s="45"/>
      <c r="BA54" s="45"/>
      <c r="BB54" s="45"/>
      <c r="BC54" s="45"/>
      <c r="BD54" s="45"/>
      <c r="BE54" s="45"/>
      <c r="BF54" s="45"/>
      <c r="BG54" s="45"/>
      <c r="BH54" s="45"/>
      <c r="BI54" s="45"/>
      <c r="BJ54" s="45"/>
      <c r="BK54" s="45"/>
      <c r="BL54" s="45"/>
      <c r="BM54" s="45"/>
      <c r="BN54" s="45"/>
      <c r="BO54" s="45"/>
      <c r="BP54" s="45"/>
      <c r="BQ54" s="45"/>
      <c r="BR54" s="45"/>
      <c r="BS54" s="45"/>
      <c r="BT54" s="45"/>
      <c r="BU54" s="45"/>
      <c r="BV54" s="45"/>
      <c r="BW54" s="45"/>
      <c r="BX54" s="45"/>
      <c r="BY54" s="45"/>
      <c r="BZ54" s="45"/>
      <c r="CA54" s="45"/>
      <c r="CB54" s="45"/>
      <c r="CC54" s="45"/>
      <c r="CD54" s="45"/>
      <c r="CE54" s="45"/>
      <c r="CF54" s="45"/>
      <c r="CG54" s="45"/>
      <c r="CH54" s="45"/>
      <c r="CI54" s="45"/>
      <c r="CJ54" s="45"/>
      <c r="CK54" s="45"/>
      <c r="CL54" s="45"/>
      <c r="CM54" s="45"/>
      <c r="CN54" s="45"/>
      <c r="CO54" s="45"/>
      <c r="CP54" s="45"/>
      <c r="CQ54" s="45"/>
      <c r="CR54" s="45"/>
      <c r="CS54" s="45"/>
      <c r="CT54" s="45"/>
      <c r="CU54" s="45"/>
      <c r="CV54" s="45"/>
      <c r="CW54" s="45"/>
      <c r="CX54" s="45"/>
      <c r="CY54" s="45"/>
      <c r="CZ54" s="45"/>
      <c r="DA54" s="45"/>
      <c r="DB54" s="45"/>
      <c r="DC54" s="45"/>
      <c r="DD54" s="45"/>
      <c r="DE54" s="45"/>
      <c r="DF54" s="45"/>
      <c r="DG54" s="45"/>
      <c r="DH54" s="45"/>
      <c r="DI54" s="45"/>
      <c r="DJ54" s="45"/>
      <c r="DK54" s="45"/>
      <c r="DL54" s="45"/>
      <c r="DM54" s="45"/>
      <c r="DN54" s="45"/>
      <c r="DO54" s="45"/>
      <c r="DP54" s="45"/>
      <c r="DQ54" s="45"/>
      <c r="DR54" s="45"/>
      <c r="DS54" s="45"/>
      <c r="DT54" s="45"/>
      <c r="DU54" s="45"/>
      <c r="DV54" s="45"/>
      <c r="DW54" s="45"/>
      <c r="DX54" s="45"/>
    </row>
    <row r="55" spans="1:128" s="30" customFormat="1" x14ac:dyDescent="0.2">
      <c r="A55" s="53" t="s">
        <v>1087</v>
      </c>
      <c r="B55" s="53" t="s">
        <v>126</v>
      </c>
      <c r="C55" s="47">
        <v>16</v>
      </c>
      <c r="D55" s="48">
        <v>99</v>
      </c>
      <c r="E55" s="46" t="s">
        <v>30</v>
      </c>
      <c r="F55" s="49" t="s">
        <v>345</v>
      </c>
      <c r="G55" s="122" t="s">
        <v>386</v>
      </c>
      <c r="H55" s="126" t="s">
        <v>33</v>
      </c>
      <c r="I55" s="49" t="s">
        <v>305</v>
      </c>
      <c r="J55" s="122" t="s">
        <v>345</v>
      </c>
      <c r="K55" s="126" t="s">
        <v>39</v>
      </c>
      <c r="L55" s="49"/>
      <c r="M55" s="122"/>
      <c r="N55" s="126"/>
      <c r="O55" s="49"/>
      <c r="P55" s="122"/>
      <c r="Q55" s="126"/>
      <c r="R55" s="49"/>
      <c r="S55" s="122"/>
      <c r="T55" s="126"/>
      <c r="U55" s="44" t="s">
        <v>757</v>
      </c>
      <c r="V55" s="107" t="str">
        <f>VLOOKUP(U55,[13]Sportstätten!A106:D379,2,0)</f>
        <v xml:space="preserve">Gehestraße 10 </v>
      </c>
      <c r="W55" s="113" t="str">
        <f>VLOOKUP(U55,[13]Sportstätten!A106:D379,3,0)</f>
        <v>01127</v>
      </c>
      <c r="X55" s="107" t="str">
        <f>VLOOKUP(U55,[13]Sportstätten!A106:D379,4,0)</f>
        <v>Dresden</v>
      </c>
      <c r="Y55" s="44" t="s">
        <v>1304</v>
      </c>
      <c r="Z55" s="95"/>
      <c r="AA55" s="44" t="s">
        <v>1305</v>
      </c>
      <c r="AB55" s="44" t="s">
        <v>1256</v>
      </c>
      <c r="AC55" s="44"/>
      <c r="AD55" s="45"/>
      <c r="AE55" s="45"/>
      <c r="AF55" s="45"/>
      <c r="AG55" s="45"/>
      <c r="AH55" s="45"/>
      <c r="AI55" s="45"/>
      <c r="AJ55" s="45"/>
      <c r="AK55" s="45"/>
      <c r="AL55" s="45"/>
      <c r="AM55" s="45"/>
      <c r="AN55" s="45"/>
      <c r="AO55" s="45"/>
      <c r="AP55" s="45"/>
      <c r="AQ55" s="45"/>
      <c r="AR55" s="45"/>
      <c r="AS55" s="45"/>
      <c r="AT55" s="45"/>
      <c r="AU55" s="45"/>
      <c r="AV55" s="45"/>
      <c r="AW55" s="45"/>
      <c r="AX55" s="45"/>
      <c r="AY55" s="45"/>
      <c r="AZ55" s="45"/>
      <c r="BA55" s="45"/>
      <c r="BB55" s="45"/>
      <c r="BC55" s="45"/>
      <c r="BD55" s="45"/>
      <c r="BE55" s="45"/>
      <c r="BF55" s="45"/>
      <c r="BG55" s="45"/>
      <c r="BH55" s="45"/>
      <c r="BI55" s="45"/>
      <c r="BJ55" s="45"/>
      <c r="BK55" s="45"/>
      <c r="BL55" s="45"/>
      <c r="BM55" s="45"/>
      <c r="BN55" s="45"/>
      <c r="BO55" s="45"/>
      <c r="BP55" s="45"/>
      <c r="BQ55" s="45"/>
      <c r="BR55" s="45"/>
      <c r="BS55" s="45"/>
      <c r="BT55" s="45"/>
      <c r="BU55" s="45"/>
      <c r="BV55" s="45"/>
      <c r="BW55" s="45"/>
      <c r="BX55" s="45"/>
      <c r="BY55" s="45"/>
      <c r="BZ55" s="45"/>
      <c r="CA55" s="45"/>
      <c r="CB55" s="45"/>
      <c r="CC55" s="45"/>
      <c r="CD55" s="45"/>
      <c r="CE55" s="45"/>
      <c r="CF55" s="45"/>
      <c r="CG55" s="45"/>
      <c r="CH55" s="45"/>
      <c r="CI55" s="45"/>
      <c r="CJ55" s="45"/>
      <c r="CK55" s="45"/>
      <c r="CL55" s="45"/>
      <c r="CM55" s="45"/>
      <c r="CN55" s="45"/>
      <c r="CO55" s="45"/>
      <c r="CP55" s="45"/>
      <c r="CQ55" s="45"/>
      <c r="CR55" s="45"/>
      <c r="CS55" s="45"/>
      <c r="CT55" s="45"/>
      <c r="CU55" s="45"/>
      <c r="CV55" s="45"/>
      <c r="CW55" s="45"/>
      <c r="CX55" s="45"/>
      <c r="CY55" s="45"/>
      <c r="CZ55" s="45"/>
      <c r="DA55" s="45"/>
      <c r="DB55" s="45"/>
      <c r="DC55" s="45"/>
      <c r="DD55" s="45"/>
      <c r="DE55" s="45"/>
      <c r="DF55" s="45"/>
      <c r="DG55" s="45"/>
      <c r="DH55" s="45"/>
      <c r="DI55" s="45"/>
      <c r="DJ55" s="45"/>
      <c r="DK55" s="45"/>
      <c r="DL55" s="45"/>
      <c r="DM55" s="45"/>
      <c r="DN55" s="45"/>
      <c r="DO55" s="45"/>
      <c r="DP55" s="45"/>
      <c r="DQ55" s="45"/>
      <c r="DR55" s="45"/>
      <c r="DS55" s="45"/>
      <c r="DT55" s="45"/>
      <c r="DU55" s="45"/>
      <c r="DV55" s="45"/>
      <c r="DW55" s="45"/>
      <c r="DX55" s="45"/>
    </row>
    <row r="56" spans="1:128" s="30" customFormat="1" x14ac:dyDescent="0.2">
      <c r="A56" s="53" t="s">
        <v>1133</v>
      </c>
      <c r="B56" s="53" t="s">
        <v>126</v>
      </c>
      <c r="C56" s="47">
        <v>6</v>
      </c>
      <c r="D56" s="48">
        <v>9</v>
      </c>
      <c r="E56" s="46" t="s">
        <v>30</v>
      </c>
      <c r="F56" s="49" t="s">
        <v>295</v>
      </c>
      <c r="G56" s="122" t="s">
        <v>325</v>
      </c>
      <c r="H56" s="126" t="s">
        <v>47</v>
      </c>
      <c r="I56" s="49" t="s">
        <v>295</v>
      </c>
      <c r="J56" s="122" t="s">
        <v>325</v>
      </c>
      <c r="K56" s="126" t="s">
        <v>33</v>
      </c>
      <c r="L56" s="49"/>
      <c r="M56" s="122"/>
      <c r="N56" s="126"/>
      <c r="O56" s="49"/>
      <c r="P56" s="122"/>
      <c r="Q56" s="126"/>
      <c r="R56" s="49"/>
      <c r="S56" s="122"/>
      <c r="T56" s="126"/>
      <c r="U56" s="44" t="s">
        <v>225</v>
      </c>
      <c r="V56" s="106" t="s">
        <v>226</v>
      </c>
      <c r="W56" s="105" t="s">
        <v>93</v>
      </c>
      <c r="X56" s="105" t="s">
        <v>64</v>
      </c>
      <c r="Y56" s="44" t="s">
        <v>1615</v>
      </c>
      <c r="Z56" s="95"/>
      <c r="AA56" s="44" t="s">
        <v>1616</v>
      </c>
      <c r="AB56" s="44" t="s">
        <v>1617</v>
      </c>
      <c r="AC56" s="44" t="s">
        <v>1618</v>
      </c>
      <c r="AD56" s="45"/>
      <c r="AE56" s="45"/>
      <c r="AF56" s="45"/>
      <c r="AG56" s="45"/>
      <c r="AH56" s="45"/>
      <c r="AI56" s="45"/>
      <c r="AJ56" s="45"/>
      <c r="AK56" s="45"/>
      <c r="AL56" s="45"/>
      <c r="AM56" s="45"/>
      <c r="AN56" s="45"/>
      <c r="AO56" s="45"/>
      <c r="AP56" s="45"/>
      <c r="AQ56" s="45"/>
      <c r="AR56" s="45"/>
      <c r="AS56" s="45"/>
      <c r="AT56" s="45"/>
      <c r="AU56" s="45"/>
      <c r="AV56" s="45"/>
      <c r="AW56" s="45"/>
      <c r="AX56" s="45"/>
      <c r="AY56" s="45"/>
      <c r="AZ56" s="45"/>
      <c r="BA56" s="45"/>
      <c r="BB56" s="45"/>
      <c r="BC56" s="45"/>
      <c r="BD56" s="45"/>
      <c r="BE56" s="45"/>
      <c r="BF56" s="45"/>
      <c r="BG56" s="45"/>
      <c r="BH56" s="45"/>
      <c r="BI56" s="45"/>
      <c r="BJ56" s="45"/>
      <c r="BK56" s="45"/>
      <c r="BL56" s="45"/>
      <c r="BM56" s="45"/>
      <c r="BN56" s="45"/>
      <c r="BO56" s="45"/>
      <c r="BP56" s="45"/>
      <c r="BQ56" s="45"/>
      <c r="BR56" s="45"/>
      <c r="BS56" s="45"/>
      <c r="BT56" s="45"/>
      <c r="BU56" s="45"/>
      <c r="BV56" s="45"/>
      <c r="BW56" s="45"/>
      <c r="BX56" s="45"/>
      <c r="BY56" s="45"/>
      <c r="BZ56" s="45"/>
      <c r="CA56" s="45"/>
      <c r="CB56" s="45"/>
      <c r="CC56" s="45"/>
      <c r="CD56" s="45"/>
      <c r="CE56" s="45"/>
      <c r="CF56" s="45"/>
      <c r="CG56" s="45"/>
      <c r="CH56" s="45"/>
      <c r="CI56" s="45"/>
      <c r="CJ56" s="45"/>
      <c r="CK56" s="45"/>
      <c r="CL56" s="45"/>
      <c r="CM56" s="45"/>
      <c r="CN56" s="45"/>
      <c r="CO56" s="45"/>
      <c r="CP56" s="45"/>
      <c r="CQ56" s="45"/>
      <c r="CR56" s="45"/>
      <c r="CS56" s="45"/>
      <c r="CT56" s="45"/>
      <c r="CU56" s="45"/>
      <c r="CV56" s="45"/>
      <c r="CW56" s="45"/>
      <c r="CX56" s="45"/>
      <c r="CY56" s="45"/>
      <c r="CZ56" s="45"/>
      <c r="DA56" s="45"/>
      <c r="DB56" s="45"/>
      <c r="DC56" s="45"/>
      <c r="DD56" s="45"/>
      <c r="DE56" s="45"/>
      <c r="DF56" s="45"/>
      <c r="DG56" s="45"/>
      <c r="DH56" s="45"/>
      <c r="DI56" s="45"/>
      <c r="DJ56" s="45"/>
      <c r="DK56" s="45"/>
      <c r="DL56" s="45"/>
      <c r="DM56" s="45"/>
      <c r="DN56" s="45"/>
      <c r="DO56" s="45"/>
      <c r="DP56" s="45"/>
      <c r="DQ56" s="45"/>
      <c r="DR56" s="45"/>
      <c r="DS56" s="45"/>
      <c r="DT56" s="45"/>
      <c r="DU56" s="45"/>
      <c r="DV56" s="45"/>
      <c r="DW56" s="45"/>
      <c r="DX56" s="45"/>
    </row>
    <row r="57" spans="1:128" s="30" customFormat="1" x14ac:dyDescent="0.2">
      <c r="A57" s="53" t="s">
        <v>1133</v>
      </c>
      <c r="B57" s="53" t="s">
        <v>126</v>
      </c>
      <c r="C57" s="47">
        <v>9</v>
      </c>
      <c r="D57" s="48">
        <v>11</v>
      </c>
      <c r="E57" s="46" t="s">
        <v>74</v>
      </c>
      <c r="F57" s="49" t="s">
        <v>295</v>
      </c>
      <c r="G57" s="122" t="s">
        <v>325</v>
      </c>
      <c r="H57" s="126" t="s">
        <v>51</v>
      </c>
      <c r="I57" s="49" t="s">
        <v>289</v>
      </c>
      <c r="J57" s="122" t="s">
        <v>320</v>
      </c>
      <c r="K57" s="126" t="s">
        <v>42</v>
      </c>
      <c r="L57" s="49"/>
      <c r="M57" s="122"/>
      <c r="N57" s="126"/>
      <c r="O57" s="49"/>
      <c r="P57" s="122"/>
      <c r="Q57" s="126"/>
      <c r="R57" s="49"/>
      <c r="S57" s="122"/>
      <c r="T57" s="126"/>
      <c r="U57" s="44" t="s">
        <v>225</v>
      </c>
      <c r="V57" s="106" t="s">
        <v>226</v>
      </c>
      <c r="W57" s="105" t="s">
        <v>93</v>
      </c>
      <c r="X57" s="105" t="s">
        <v>64</v>
      </c>
      <c r="Y57" s="44" t="s">
        <v>1619</v>
      </c>
      <c r="Z57" s="95"/>
      <c r="AA57" s="44" t="s">
        <v>1616</v>
      </c>
      <c r="AB57" s="44" t="s">
        <v>1617</v>
      </c>
      <c r="AC57" s="44" t="s">
        <v>1620</v>
      </c>
      <c r="AD57" s="45"/>
      <c r="AE57" s="45"/>
      <c r="AF57" s="45"/>
      <c r="AG57" s="45"/>
      <c r="AH57" s="45"/>
      <c r="AI57" s="45"/>
      <c r="AJ57" s="45"/>
      <c r="AK57" s="45"/>
      <c r="AL57" s="45"/>
      <c r="AM57" s="45"/>
      <c r="AN57" s="45"/>
      <c r="AO57" s="45"/>
      <c r="AP57" s="45"/>
      <c r="AQ57" s="45"/>
      <c r="AR57" s="45"/>
      <c r="AS57" s="45"/>
      <c r="AT57" s="45"/>
      <c r="AU57" s="45"/>
      <c r="AV57" s="45"/>
      <c r="AW57" s="45"/>
      <c r="AX57" s="45"/>
      <c r="AY57" s="45"/>
      <c r="AZ57" s="45"/>
      <c r="BA57" s="45"/>
      <c r="BB57" s="45"/>
      <c r="BC57" s="45"/>
      <c r="BD57" s="45"/>
      <c r="BE57" s="45"/>
      <c r="BF57" s="45"/>
      <c r="BG57" s="45"/>
      <c r="BH57" s="45"/>
      <c r="BI57" s="45"/>
      <c r="BJ57" s="45"/>
      <c r="BK57" s="45"/>
      <c r="BL57" s="45"/>
      <c r="BM57" s="45"/>
      <c r="BN57" s="45"/>
      <c r="BO57" s="45"/>
      <c r="BP57" s="45"/>
      <c r="BQ57" s="45"/>
      <c r="BR57" s="45"/>
      <c r="BS57" s="45"/>
      <c r="BT57" s="45"/>
      <c r="BU57" s="45"/>
      <c r="BV57" s="45"/>
      <c r="BW57" s="45"/>
      <c r="BX57" s="45"/>
      <c r="BY57" s="45"/>
      <c r="BZ57" s="45"/>
      <c r="CA57" s="45"/>
      <c r="CB57" s="45"/>
      <c r="CC57" s="45"/>
      <c r="CD57" s="45"/>
      <c r="CE57" s="45"/>
      <c r="CF57" s="45"/>
      <c r="CG57" s="45"/>
      <c r="CH57" s="45"/>
      <c r="CI57" s="45"/>
      <c r="CJ57" s="45"/>
      <c r="CK57" s="45"/>
      <c r="CL57" s="45"/>
      <c r="CM57" s="45"/>
      <c r="CN57" s="45"/>
      <c r="CO57" s="45"/>
      <c r="CP57" s="45"/>
      <c r="CQ57" s="45"/>
      <c r="CR57" s="45"/>
      <c r="CS57" s="45"/>
      <c r="CT57" s="45"/>
      <c r="CU57" s="45"/>
      <c r="CV57" s="45"/>
      <c r="CW57" s="45"/>
      <c r="CX57" s="45"/>
      <c r="CY57" s="45"/>
      <c r="CZ57" s="45"/>
      <c r="DA57" s="45"/>
      <c r="DB57" s="45"/>
      <c r="DC57" s="45"/>
      <c r="DD57" s="45"/>
      <c r="DE57" s="45"/>
      <c r="DF57" s="45"/>
      <c r="DG57" s="45"/>
      <c r="DH57" s="45"/>
      <c r="DI57" s="45"/>
      <c r="DJ57" s="45"/>
      <c r="DK57" s="45"/>
      <c r="DL57" s="45"/>
      <c r="DM57" s="45"/>
      <c r="DN57" s="45"/>
      <c r="DO57" s="45"/>
      <c r="DP57" s="45"/>
      <c r="DQ57" s="45"/>
      <c r="DR57" s="45"/>
      <c r="DS57" s="45"/>
      <c r="DT57" s="45"/>
      <c r="DU57" s="45"/>
      <c r="DV57" s="45"/>
      <c r="DW57" s="45"/>
      <c r="DX57" s="45"/>
    </row>
    <row r="58" spans="1:128" s="30" customFormat="1" x14ac:dyDescent="0.2">
      <c r="A58" s="53" t="s">
        <v>1133</v>
      </c>
      <c r="B58" s="53" t="s">
        <v>126</v>
      </c>
      <c r="C58" s="47">
        <v>12</v>
      </c>
      <c r="D58" s="48">
        <v>13</v>
      </c>
      <c r="E58" s="46" t="s">
        <v>74</v>
      </c>
      <c r="F58" s="49" t="s">
        <v>295</v>
      </c>
      <c r="G58" s="122" t="s">
        <v>325</v>
      </c>
      <c r="H58" s="126" t="s">
        <v>47</v>
      </c>
      <c r="I58" s="49" t="s">
        <v>295</v>
      </c>
      <c r="J58" s="122" t="s">
        <v>325</v>
      </c>
      <c r="K58" s="126" t="s">
        <v>42</v>
      </c>
      <c r="L58" s="49"/>
      <c r="M58" s="122"/>
      <c r="N58" s="126"/>
      <c r="O58" s="49"/>
      <c r="P58" s="122"/>
      <c r="Q58" s="126"/>
      <c r="R58" s="49"/>
      <c r="S58" s="122"/>
      <c r="T58" s="126"/>
      <c r="U58" s="44" t="s">
        <v>225</v>
      </c>
      <c r="V58" s="106" t="s">
        <v>226</v>
      </c>
      <c r="W58" s="105" t="s">
        <v>93</v>
      </c>
      <c r="X58" s="105" t="s">
        <v>64</v>
      </c>
      <c r="Y58" s="44" t="s">
        <v>1621</v>
      </c>
      <c r="Z58" s="95"/>
      <c r="AA58" s="44" t="s">
        <v>1616</v>
      </c>
      <c r="AB58" s="44" t="s">
        <v>1617</v>
      </c>
      <c r="AC58" s="44" t="s">
        <v>1622</v>
      </c>
      <c r="AD58" s="45"/>
      <c r="AE58" s="45"/>
      <c r="AF58" s="45"/>
      <c r="AG58" s="45"/>
      <c r="AH58" s="45"/>
      <c r="AI58" s="45"/>
      <c r="AJ58" s="45"/>
      <c r="AK58" s="45"/>
      <c r="AL58" s="45"/>
      <c r="AM58" s="45"/>
      <c r="AN58" s="45"/>
      <c r="AO58" s="45"/>
      <c r="AP58" s="45"/>
      <c r="AQ58" s="45"/>
      <c r="AR58" s="45"/>
      <c r="AS58" s="45"/>
      <c r="AT58" s="45"/>
      <c r="AU58" s="45"/>
      <c r="AV58" s="45"/>
      <c r="AW58" s="45"/>
      <c r="AX58" s="45"/>
      <c r="AY58" s="45"/>
      <c r="AZ58" s="45"/>
      <c r="BA58" s="45"/>
      <c r="BB58" s="45"/>
      <c r="BC58" s="45"/>
      <c r="BD58" s="45"/>
      <c r="BE58" s="45"/>
      <c r="BF58" s="45"/>
      <c r="BG58" s="45"/>
      <c r="BH58" s="45"/>
      <c r="BI58" s="45"/>
      <c r="BJ58" s="45"/>
      <c r="BK58" s="45"/>
      <c r="BL58" s="45"/>
      <c r="BM58" s="45"/>
      <c r="BN58" s="45"/>
      <c r="BO58" s="45"/>
      <c r="BP58" s="45"/>
      <c r="BQ58" s="45"/>
      <c r="BR58" s="45"/>
      <c r="BS58" s="45"/>
      <c r="BT58" s="45"/>
      <c r="BU58" s="45"/>
      <c r="BV58" s="45"/>
      <c r="BW58" s="45"/>
      <c r="BX58" s="45"/>
      <c r="BY58" s="45"/>
      <c r="BZ58" s="45"/>
      <c r="CA58" s="45"/>
      <c r="CB58" s="45"/>
      <c r="CC58" s="45"/>
      <c r="CD58" s="45"/>
      <c r="CE58" s="45"/>
      <c r="CF58" s="45"/>
      <c r="CG58" s="45"/>
      <c r="CH58" s="45"/>
      <c r="CI58" s="45"/>
      <c r="CJ58" s="45"/>
      <c r="CK58" s="45"/>
      <c r="CL58" s="45"/>
      <c r="CM58" s="45"/>
      <c r="CN58" s="45"/>
      <c r="CO58" s="45"/>
      <c r="CP58" s="45"/>
      <c r="CQ58" s="45"/>
      <c r="CR58" s="45"/>
      <c r="CS58" s="45"/>
      <c r="CT58" s="45"/>
      <c r="CU58" s="45"/>
      <c r="CV58" s="45"/>
      <c r="CW58" s="45"/>
      <c r="CX58" s="45"/>
      <c r="CY58" s="45"/>
      <c r="CZ58" s="45"/>
      <c r="DA58" s="45"/>
      <c r="DB58" s="45"/>
      <c r="DC58" s="45"/>
      <c r="DD58" s="45"/>
      <c r="DE58" s="45"/>
      <c r="DF58" s="45"/>
      <c r="DG58" s="45"/>
      <c r="DH58" s="45"/>
      <c r="DI58" s="45"/>
      <c r="DJ58" s="45"/>
      <c r="DK58" s="45"/>
      <c r="DL58" s="45"/>
      <c r="DM58" s="45"/>
      <c r="DN58" s="45"/>
      <c r="DO58" s="45"/>
      <c r="DP58" s="45"/>
      <c r="DQ58" s="45"/>
      <c r="DR58" s="45"/>
      <c r="DS58" s="45"/>
      <c r="DT58" s="45"/>
      <c r="DU58" s="45"/>
      <c r="DV58" s="45"/>
      <c r="DW58" s="45"/>
      <c r="DX58" s="45"/>
    </row>
    <row r="59" spans="1:128" s="30" customFormat="1" x14ac:dyDescent="0.2">
      <c r="A59" s="53" t="s">
        <v>1133</v>
      </c>
      <c r="B59" s="53" t="s">
        <v>126</v>
      </c>
      <c r="C59" s="47">
        <v>14</v>
      </c>
      <c r="D59" s="48">
        <v>15</v>
      </c>
      <c r="E59" s="46" t="s">
        <v>74</v>
      </c>
      <c r="F59" s="49" t="s">
        <v>315</v>
      </c>
      <c r="G59" s="122" t="s">
        <v>340</v>
      </c>
      <c r="H59" s="126" t="s">
        <v>47</v>
      </c>
      <c r="I59" s="49" t="s">
        <v>295</v>
      </c>
      <c r="J59" s="122" t="s">
        <v>325</v>
      </c>
      <c r="K59" s="126" t="s">
        <v>42</v>
      </c>
      <c r="L59" s="49"/>
      <c r="M59" s="122"/>
      <c r="N59" s="126"/>
      <c r="O59" s="49"/>
      <c r="P59" s="122"/>
      <c r="Q59" s="126"/>
      <c r="R59" s="49"/>
      <c r="S59" s="122"/>
      <c r="T59" s="126"/>
      <c r="U59" s="44" t="s">
        <v>612</v>
      </c>
      <c r="V59" s="106" t="s">
        <v>613</v>
      </c>
      <c r="W59" s="105" t="s">
        <v>93</v>
      </c>
      <c r="X59" s="105" t="s">
        <v>64</v>
      </c>
      <c r="Y59" s="44" t="s">
        <v>1623</v>
      </c>
      <c r="Z59" s="95"/>
      <c r="AA59" s="44" t="s">
        <v>1616</v>
      </c>
      <c r="AB59" s="44" t="s">
        <v>1617</v>
      </c>
      <c r="AC59" s="44" t="s">
        <v>1622</v>
      </c>
      <c r="AD59" s="45"/>
      <c r="AE59" s="45"/>
      <c r="AF59" s="45"/>
      <c r="AG59" s="45"/>
      <c r="AH59" s="45"/>
      <c r="AI59" s="45"/>
      <c r="AJ59" s="45"/>
      <c r="AK59" s="45"/>
      <c r="AL59" s="45"/>
      <c r="AM59" s="45"/>
      <c r="AN59" s="45"/>
      <c r="AO59" s="45"/>
      <c r="AP59" s="45"/>
      <c r="AQ59" s="45"/>
      <c r="AR59" s="45"/>
      <c r="AS59" s="45"/>
      <c r="AT59" s="45"/>
      <c r="AU59" s="45"/>
      <c r="AV59" s="45"/>
      <c r="AW59" s="45"/>
      <c r="AX59" s="45"/>
      <c r="AY59" s="45"/>
      <c r="AZ59" s="45"/>
      <c r="BA59" s="45"/>
      <c r="BB59" s="45"/>
      <c r="BC59" s="45"/>
      <c r="BD59" s="45"/>
      <c r="BE59" s="45"/>
      <c r="BF59" s="45"/>
      <c r="BG59" s="45"/>
      <c r="BH59" s="45"/>
      <c r="BI59" s="45"/>
      <c r="BJ59" s="45"/>
      <c r="BK59" s="45"/>
      <c r="BL59" s="45"/>
      <c r="BM59" s="45"/>
      <c r="BN59" s="45"/>
      <c r="BO59" s="45"/>
      <c r="BP59" s="45"/>
      <c r="BQ59" s="45"/>
      <c r="BR59" s="45"/>
      <c r="BS59" s="45"/>
      <c r="BT59" s="45"/>
      <c r="BU59" s="45"/>
      <c r="BV59" s="45"/>
      <c r="BW59" s="45"/>
      <c r="BX59" s="45"/>
      <c r="BY59" s="45"/>
      <c r="BZ59" s="45"/>
      <c r="CA59" s="45"/>
      <c r="CB59" s="45"/>
      <c r="CC59" s="45"/>
      <c r="CD59" s="45"/>
      <c r="CE59" s="45"/>
      <c r="CF59" s="45"/>
      <c r="CG59" s="45"/>
      <c r="CH59" s="45"/>
      <c r="CI59" s="45"/>
      <c r="CJ59" s="45"/>
      <c r="CK59" s="45"/>
      <c r="CL59" s="45"/>
      <c r="CM59" s="45"/>
      <c r="CN59" s="45"/>
      <c r="CO59" s="45"/>
      <c r="CP59" s="45"/>
      <c r="CQ59" s="45"/>
      <c r="CR59" s="45"/>
      <c r="CS59" s="45"/>
      <c r="CT59" s="45"/>
      <c r="CU59" s="45"/>
      <c r="CV59" s="45"/>
      <c r="CW59" s="45"/>
      <c r="CX59" s="45"/>
      <c r="CY59" s="45"/>
      <c r="CZ59" s="45"/>
      <c r="DA59" s="45"/>
      <c r="DB59" s="45"/>
      <c r="DC59" s="45"/>
      <c r="DD59" s="45"/>
      <c r="DE59" s="45"/>
      <c r="DF59" s="45"/>
      <c r="DG59" s="45"/>
      <c r="DH59" s="45"/>
      <c r="DI59" s="45"/>
      <c r="DJ59" s="45"/>
      <c r="DK59" s="45"/>
      <c r="DL59" s="45"/>
      <c r="DM59" s="45"/>
      <c r="DN59" s="45"/>
      <c r="DO59" s="45"/>
      <c r="DP59" s="45"/>
      <c r="DQ59" s="45"/>
      <c r="DR59" s="45"/>
      <c r="DS59" s="45"/>
      <c r="DT59" s="45"/>
      <c r="DU59" s="45"/>
      <c r="DV59" s="45"/>
      <c r="DW59" s="45"/>
      <c r="DX59" s="45"/>
    </row>
    <row r="60" spans="1:128" s="30" customFormat="1" x14ac:dyDescent="0.2">
      <c r="A60" s="53" t="s">
        <v>1133</v>
      </c>
      <c r="B60" s="53" t="s">
        <v>126</v>
      </c>
      <c r="C60" s="47">
        <v>16</v>
      </c>
      <c r="D60" s="48">
        <v>17</v>
      </c>
      <c r="E60" s="46" t="s">
        <v>74</v>
      </c>
      <c r="F60" s="49" t="s">
        <v>315</v>
      </c>
      <c r="G60" s="122" t="s">
        <v>340</v>
      </c>
      <c r="H60" s="126" t="s">
        <v>47</v>
      </c>
      <c r="I60" s="49" t="s">
        <v>295</v>
      </c>
      <c r="J60" s="122" t="s">
        <v>325</v>
      </c>
      <c r="K60" s="126" t="s">
        <v>42</v>
      </c>
      <c r="L60" s="49"/>
      <c r="M60" s="122"/>
      <c r="N60" s="126"/>
      <c r="O60" s="49"/>
      <c r="P60" s="122"/>
      <c r="Q60" s="126"/>
      <c r="R60" s="49"/>
      <c r="S60" s="122"/>
      <c r="T60" s="126"/>
      <c r="U60" s="44" t="s">
        <v>612</v>
      </c>
      <c r="V60" s="106" t="s">
        <v>613</v>
      </c>
      <c r="W60" s="105" t="s">
        <v>93</v>
      </c>
      <c r="X60" s="105" t="s">
        <v>64</v>
      </c>
      <c r="Y60" s="44" t="s">
        <v>1624</v>
      </c>
      <c r="Z60" s="95"/>
      <c r="AA60" s="44" t="s">
        <v>1616</v>
      </c>
      <c r="AB60" s="44" t="s">
        <v>1617</v>
      </c>
      <c r="AC60" s="44" t="s">
        <v>1622</v>
      </c>
      <c r="AD60" s="45"/>
      <c r="AE60" s="45"/>
      <c r="AF60" s="45"/>
      <c r="AG60" s="45"/>
      <c r="AH60" s="45"/>
      <c r="AI60" s="45"/>
      <c r="AJ60" s="45"/>
      <c r="AK60" s="45"/>
      <c r="AL60" s="45"/>
      <c r="AM60" s="45"/>
      <c r="AN60" s="45"/>
      <c r="AO60" s="45"/>
      <c r="AP60" s="45"/>
      <c r="AQ60" s="45"/>
      <c r="AR60" s="45"/>
      <c r="AS60" s="45"/>
      <c r="AT60" s="45"/>
      <c r="AU60" s="45"/>
      <c r="AV60" s="45"/>
      <c r="AW60" s="45"/>
      <c r="AX60" s="45"/>
      <c r="AY60" s="45"/>
      <c r="AZ60" s="45"/>
      <c r="BA60" s="45"/>
      <c r="BB60" s="45"/>
      <c r="BC60" s="45"/>
      <c r="BD60" s="45"/>
      <c r="BE60" s="45"/>
      <c r="BF60" s="45"/>
      <c r="BG60" s="45"/>
      <c r="BH60" s="45"/>
      <c r="BI60" s="45"/>
      <c r="BJ60" s="45"/>
      <c r="BK60" s="45"/>
      <c r="BL60" s="45"/>
      <c r="BM60" s="45"/>
      <c r="BN60" s="45"/>
      <c r="BO60" s="45"/>
      <c r="BP60" s="45"/>
      <c r="BQ60" s="45"/>
      <c r="BR60" s="45"/>
      <c r="BS60" s="45"/>
      <c r="BT60" s="45"/>
      <c r="BU60" s="45"/>
      <c r="BV60" s="45"/>
      <c r="BW60" s="45"/>
      <c r="BX60" s="45"/>
      <c r="BY60" s="45"/>
      <c r="BZ60" s="45"/>
      <c r="CA60" s="45"/>
      <c r="CB60" s="45"/>
      <c r="CC60" s="45"/>
      <c r="CD60" s="45"/>
      <c r="CE60" s="45"/>
      <c r="CF60" s="45"/>
      <c r="CG60" s="45"/>
      <c r="CH60" s="45"/>
      <c r="CI60" s="45"/>
      <c r="CJ60" s="45"/>
      <c r="CK60" s="45"/>
      <c r="CL60" s="45"/>
      <c r="CM60" s="45"/>
      <c r="CN60" s="45"/>
      <c r="CO60" s="45"/>
      <c r="CP60" s="45"/>
      <c r="CQ60" s="45"/>
      <c r="CR60" s="45"/>
      <c r="CS60" s="45"/>
      <c r="CT60" s="45"/>
      <c r="CU60" s="45"/>
      <c r="CV60" s="45"/>
      <c r="CW60" s="45"/>
      <c r="CX60" s="45"/>
      <c r="CY60" s="45"/>
      <c r="CZ60" s="45"/>
      <c r="DA60" s="45"/>
      <c r="DB60" s="45"/>
      <c r="DC60" s="45"/>
      <c r="DD60" s="45"/>
      <c r="DE60" s="45"/>
      <c r="DF60" s="45"/>
      <c r="DG60" s="45"/>
      <c r="DH60" s="45"/>
      <c r="DI60" s="45"/>
      <c r="DJ60" s="45"/>
      <c r="DK60" s="45"/>
      <c r="DL60" s="45"/>
      <c r="DM60" s="45"/>
      <c r="DN60" s="45"/>
      <c r="DO60" s="45"/>
      <c r="DP60" s="45"/>
      <c r="DQ60" s="45"/>
      <c r="DR60" s="45"/>
      <c r="DS60" s="45"/>
      <c r="DT60" s="45"/>
      <c r="DU60" s="45"/>
      <c r="DV60" s="45"/>
      <c r="DW60" s="45"/>
      <c r="DX60" s="45"/>
    </row>
    <row r="61" spans="1:128" s="30" customFormat="1" x14ac:dyDescent="0.2">
      <c r="A61" s="53" t="s">
        <v>1133</v>
      </c>
      <c r="B61" s="53" t="s">
        <v>137</v>
      </c>
      <c r="C61" s="47">
        <v>8</v>
      </c>
      <c r="D61" s="48">
        <v>18</v>
      </c>
      <c r="E61" s="46" t="s">
        <v>30</v>
      </c>
      <c r="F61" s="49" t="s">
        <v>289</v>
      </c>
      <c r="G61" s="122" t="s">
        <v>330</v>
      </c>
      <c r="H61" s="126" t="s">
        <v>51</v>
      </c>
      <c r="I61" s="49"/>
      <c r="J61" s="122"/>
      <c r="K61" s="126"/>
      <c r="L61" s="49"/>
      <c r="M61" s="122"/>
      <c r="N61" s="126"/>
      <c r="O61" s="49"/>
      <c r="P61" s="122"/>
      <c r="Q61" s="126"/>
      <c r="R61" s="49"/>
      <c r="S61" s="122"/>
      <c r="T61" s="126"/>
      <c r="U61" s="44" t="s">
        <v>139</v>
      </c>
      <c r="V61" s="106" t="s">
        <v>140</v>
      </c>
      <c r="W61" s="105" t="s">
        <v>130</v>
      </c>
      <c r="X61" s="105" t="s">
        <v>64</v>
      </c>
      <c r="Y61" s="44" t="s">
        <v>1629</v>
      </c>
      <c r="Z61" s="95" t="s">
        <v>1630</v>
      </c>
      <c r="AA61" s="44" t="s">
        <v>1631</v>
      </c>
      <c r="AB61" s="44"/>
      <c r="AC61" s="44"/>
      <c r="AD61" s="45"/>
      <c r="AE61" s="45"/>
      <c r="AF61" s="45"/>
      <c r="AG61" s="45"/>
      <c r="AH61" s="45"/>
      <c r="AI61" s="45"/>
      <c r="AJ61" s="45"/>
      <c r="AK61" s="45"/>
      <c r="AL61" s="45"/>
      <c r="AM61" s="45"/>
      <c r="AN61" s="45"/>
      <c r="AO61" s="45"/>
      <c r="AP61" s="45"/>
      <c r="AQ61" s="45"/>
      <c r="AR61" s="45"/>
      <c r="AS61" s="45"/>
      <c r="AT61" s="45"/>
      <c r="AU61" s="45"/>
      <c r="AV61" s="45"/>
      <c r="AW61" s="45"/>
      <c r="AX61" s="45"/>
      <c r="AY61" s="45"/>
      <c r="AZ61" s="45"/>
      <c r="BA61" s="45"/>
      <c r="BB61" s="45"/>
      <c r="BC61" s="45"/>
      <c r="BD61" s="45"/>
      <c r="BE61" s="45"/>
      <c r="BF61" s="45"/>
      <c r="BG61" s="45"/>
      <c r="BH61" s="45"/>
      <c r="BI61" s="45"/>
      <c r="BJ61" s="45"/>
      <c r="BK61" s="45"/>
      <c r="BL61" s="45"/>
      <c r="BM61" s="45"/>
      <c r="BN61" s="45"/>
      <c r="BO61" s="45"/>
      <c r="BP61" s="45"/>
      <c r="BQ61" s="45"/>
      <c r="BR61" s="45"/>
      <c r="BS61" s="45"/>
      <c r="BT61" s="45"/>
      <c r="BU61" s="45"/>
      <c r="BV61" s="45"/>
      <c r="BW61" s="45"/>
      <c r="BX61" s="45"/>
      <c r="BY61" s="45"/>
      <c r="BZ61" s="45"/>
      <c r="CA61" s="45"/>
      <c r="CB61" s="45"/>
      <c r="CC61" s="45"/>
      <c r="CD61" s="45"/>
      <c r="CE61" s="45"/>
      <c r="CF61" s="45"/>
      <c r="CG61" s="45"/>
      <c r="CH61" s="45"/>
      <c r="CI61" s="45"/>
      <c r="CJ61" s="45"/>
      <c r="CK61" s="45"/>
      <c r="CL61" s="45"/>
      <c r="CM61" s="45"/>
      <c r="CN61" s="45"/>
      <c r="CO61" s="45"/>
      <c r="CP61" s="45"/>
      <c r="CQ61" s="45"/>
      <c r="CR61" s="45"/>
      <c r="CS61" s="45"/>
      <c r="CT61" s="45"/>
      <c r="CU61" s="45"/>
      <c r="CV61" s="45"/>
      <c r="CW61" s="45"/>
      <c r="CX61" s="45"/>
      <c r="CY61" s="45"/>
      <c r="CZ61" s="45"/>
      <c r="DA61" s="45"/>
      <c r="DB61" s="45"/>
      <c r="DC61" s="45"/>
      <c r="DD61" s="45"/>
      <c r="DE61" s="45"/>
      <c r="DF61" s="45"/>
      <c r="DG61" s="45"/>
      <c r="DH61" s="45"/>
      <c r="DI61" s="45"/>
      <c r="DJ61" s="45"/>
      <c r="DK61" s="45"/>
      <c r="DL61" s="45"/>
      <c r="DM61" s="45"/>
      <c r="DN61" s="45"/>
      <c r="DO61" s="45"/>
      <c r="DP61" s="45"/>
      <c r="DQ61" s="45"/>
      <c r="DR61" s="45"/>
      <c r="DS61" s="45"/>
      <c r="DT61" s="45"/>
      <c r="DU61" s="45"/>
      <c r="DV61" s="45"/>
      <c r="DW61" s="45"/>
      <c r="DX61" s="45"/>
    </row>
    <row r="62" spans="1:128" x14ac:dyDescent="0.2">
      <c r="A62" s="55" t="s">
        <v>906</v>
      </c>
      <c r="B62" s="55" t="s">
        <v>29</v>
      </c>
      <c r="C62" s="47">
        <v>4</v>
      </c>
      <c r="D62" s="48">
        <v>7</v>
      </c>
      <c r="E62" s="31" t="s">
        <v>30</v>
      </c>
      <c r="F62" s="49" t="s">
        <v>284</v>
      </c>
      <c r="G62" s="122" t="s">
        <v>310</v>
      </c>
      <c r="H62" s="126" t="s">
        <v>47</v>
      </c>
      <c r="I62" s="49"/>
      <c r="J62" s="122"/>
      <c r="K62" s="126"/>
      <c r="L62" s="49"/>
      <c r="M62" s="122"/>
      <c r="N62" s="126"/>
      <c r="O62" s="49"/>
      <c r="P62" s="122"/>
      <c r="Q62" s="126"/>
      <c r="R62" s="49"/>
      <c r="S62" s="122"/>
      <c r="T62" s="126"/>
      <c r="U62" s="32" t="s">
        <v>489</v>
      </c>
      <c r="V62" s="107" t="s">
        <v>490</v>
      </c>
      <c r="W62" s="113" t="s">
        <v>211</v>
      </c>
      <c r="X62" s="107" t="s">
        <v>64</v>
      </c>
      <c r="Y62" s="32"/>
      <c r="Z62" s="95"/>
      <c r="AA62" s="32" t="s">
        <v>1401</v>
      </c>
      <c r="AB62" s="32" t="s">
        <v>1402</v>
      </c>
      <c r="AC62" s="32"/>
      <c r="AD62" s="38"/>
      <c r="AE62" s="38"/>
      <c r="AF62" s="38"/>
      <c r="AG62" s="38"/>
      <c r="AH62" s="38"/>
      <c r="AI62" s="38"/>
      <c r="AJ62" s="38"/>
      <c r="AK62" s="38"/>
      <c r="AL62" s="38"/>
      <c r="AM62" s="38"/>
      <c r="AN62" s="38"/>
      <c r="AO62" s="38"/>
      <c r="AP62" s="38"/>
      <c r="AQ62" s="38"/>
      <c r="AR62" s="38"/>
      <c r="AS62" s="38"/>
      <c r="AT62" s="38"/>
      <c r="AU62" s="38"/>
      <c r="AV62" s="38"/>
      <c r="AW62" s="38"/>
      <c r="AX62" s="38"/>
      <c r="AY62" s="38"/>
      <c r="AZ62" s="38"/>
      <c r="BA62" s="38"/>
      <c r="BB62" s="38"/>
      <c r="BC62" s="38"/>
      <c r="BD62" s="38"/>
      <c r="BE62" s="38"/>
      <c r="BF62" s="38"/>
      <c r="BG62" s="38"/>
      <c r="BH62" s="38"/>
      <c r="BI62" s="38"/>
      <c r="BJ62" s="38"/>
      <c r="BK62" s="38"/>
      <c r="BL62" s="38"/>
      <c r="BM62" s="38"/>
      <c r="BN62" s="38"/>
      <c r="BO62" s="38"/>
      <c r="BP62" s="38"/>
      <c r="BQ62" s="38"/>
      <c r="BR62" s="38"/>
      <c r="BS62" s="38"/>
      <c r="BT62" s="38"/>
      <c r="BU62" s="38"/>
      <c r="BV62" s="38"/>
      <c r="BW62" s="38"/>
      <c r="BX62" s="38"/>
      <c r="BY62" s="38"/>
      <c r="BZ62" s="38"/>
      <c r="CA62" s="38"/>
      <c r="CB62" s="38"/>
      <c r="CC62" s="38"/>
      <c r="CD62" s="38"/>
      <c r="CE62" s="38"/>
      <c r="CF62" s="38"/>
      <c r="CG62" s="38"/>
      <c r="CH62" s="38"/>
      <c r="CI62" s="38"/>
      <c r="CJ62" s="38"/>
      <c r="CK62" s="38"/>
      <c r="CL62" s="38"/>
      <c r="CM62" s="38"/>
      <c r="CN62" s="38"/>
      <c r="CO62" s="38"/>
      <c r="CP62" s="38"/>
      <c r="CQ62" s="38"/>
      <c r="CR62" s="38"/>
      <c r="CS62" s="38"/>
      <c r="CT62" s="38"/>
      <c r="CU62" s="38"/>
      <c r="CV62" s="38"/>
      <c r="CW62" s="38"/>
      <c r="CX62" s="38"/>
      <c r="CY62" s="38"/>
      <c r="CZ62" s="38"/>
      <c r="DA62" s="38"/>
      <c r="DB62" s="38"/>
      <c r="DC62" s="38"/>
      <c r="DD62" s="38"/>
      <c r="DE62" s="38"/>
      <c r="DF62" s="38"/>
      <c r="DG62" s="38"/>
      <c r="DH62" s="38"/>
      <c r="DI62" s="38"/>
      <c r="DJ62" s="38"/>
      <c r="DK62" s="38"/>
      <c r="DL62" s="38"/>
      <c r="DM62" s="38"/>
      <c r="DN62" s="38"/>
      <c r="DO62" s="38"/>
      <c r="DP62" s="38"/>
      <c r="DQ62" s="38"/>
      <c r="DR62" s="38"/>
      <c r="DS62" s="38"/>
      <c r="DT62" s="38"/>
      <c r="DU62" s="38"/>
      <c r="DV62" s="38"/>
      <c r="DW62" s="38"/>
      <c r="DX62" s="38"/>
    </row>
    <row r="63" spans="1:128" x14ac:dyDescent="0.2">
      <c r="A63" s="55" t="s">
        <v>906</v>
      </c>
      <c r="B63" s="55" t="s">
        <v>29</v>
      </c>
      <c r="C63" s="47">
        <v>7</v>
      </c>
      <c r="D63" s="48">
        <v>12</v>
      </c>
      <c r="E63" s="31" t="s">
        <v>30</v>
      </c>
      <c r="F63" s="49" t="s">
        <v>284</v>
      </c>
      <c r="G63" s="122" t="s">
        <v>310</v>
      </c>
      <c r="H63" s="126" t="s">
        <v>51</v>
      </c>
      <c r="I63" s="49"/>
      <c r="J63" s="122"/>
      <c r="K63" s="126"/>
      <c r="L63" s="49"/>
      <c r="M63" s="122"/>
      <c r="N63" s="126"/>
      <c r="O63" s="49"/>
      <c r="P63" s="122"/>
      <c r="Q63" s="126"/>
      <c r="R63" s="49"/>
      <c r="S63" s="122"/>
      <c r="T63" s="126"/>
      <c r="U63" s="32" t="s">
        <v>489</v>
      </c>
      <c r="V63" s="107" t="s">
        <v>490</v>
      </c>
      <c r="W63" s="113" t="s">
        <v>211</v>
      </c>
      <c r="X63" s="107" t="s">
        <v>64</v>
      </c>
      <c r="Y63" s="32"/>
      <c r="Z63" s="96"/>
      <c r="AA63" s="32" t="s">
        <v>1401</v>
      </c>
      <c r="AB63" s="32" t="s">
        <v>1402</v>
      </c>
      <c r="AC63" s="32"/>
      <c r="AD63" s="38"/>
      <c r="AE63" s="38"/>
      <c r="AF63" s="38"/>
      <c r="AG63" s="38"/>
      <c r="AH63" s="38"/>
      <c r="AI63" s="38"/>
      <c r="AJ63" s="38"/>
      <c r="AK63" s="38"/>
      <c r="AL63" s="38"/>
      <c r="AM63" s="38"/>
      <c r="AN63" s="38"/>
      <c r="AO63" s="38"/>
      <c r="AP63" s="38"/>
      <c r="AQ63" s="38"/>
      <c r="AR63" s="38"/>
      <c r="AS63" s="38"/>
      <c r="AT63" s="38"/>
      <c r="AU63" s="38"/>
      <c r="AV63" s="38"/>
      <c r="AW63" s="38"/>
      <c r="AX63" s="38"/>
      <c r="AY63" s="38"/>
      <c r="AZ63" s="38"/>
      <c r="BA63" s="38"/>
      <c r="BB63" s="38"/>
      <c r="BC63" s="38"/>
      <c r="BD63" s="38"/>
      <c r="BE63" s="38"/>
      <c r="BF63" s="38"/>
      <c r="BG63" s="38"/>
      <c r="BH63" s="38"/>
      <c r="BI63" s="38"/>
      <c r="BJ63" s="38"/>
      <c r="BK63" s="38"/>
      <c r="BL63" s="38"/>
      <c r="BM63" s="38"/>
      <c r="BN63" s="38"/>
      <c r="BO63" s="38"/>
      <c r="BP63" s="38"/>
      <c r="BQ63" s="38"/>
      <c r="BR63" s="38"/>
      <c r="BS63" s="38"/>
      <c r="BT63" s="38"/>
      <c r="BU63" s="38"/>
      <c r="BV63" s="38"/>
      <c r="BW63" s="38"/>
      <c r="BX63" s="38"/>
      <c r="BY63" s="38"/>
      <c r="BZ63" s="38"/>
      <c r="CA63" s="38"/>
      <c r="CB63" s="38"/>
      <c r="CC63" s="38"/>
      <c r="CD63" s="38"/>
      <c r="CE63" s="38"/>
      <c r="CF63" s="38"/>
      <c r="CG63" s="38"/>
      <c r="CH63" s="38"/>
      <c r="CI63" s="38"/>
      <c r="CJ63" s="38"/>
      <c r="CK63" s="38"/>
      <c r="CL63" s="38"/>
      <c r="CM63" s="38"/>
      <c r="CN63" s="38"/>
      <c r="CO63" s="38"/>
      <c r="CP63" s="38"/>
      <c r="CQ63" s="38"/>
      <c r="CR63" s="38"/>
      <c r="CS63" s="38"/>
      <c r="CT63" s="38"/>
      <c r="CU63" s="38"/>
      <c r="CV63" s="38"/>
      <c r="CW63" s="38"/>
      <c r="CX63" s="38"/>
      <c r="CY63" s="38"/>
      <c r="CZ63" s="38"/>
      <c r="DA63" s="38"/>
      <c r="DB63" s="38"/>
      <c r="DC63" s="38"/>
      <c r="DD63" s="38"/>
      <c r="DE63" s="38"/>
      <c r="DF63" s="38"/>
      <c r="DG63" s="38"/>
      <c r="DH63" s="38"/>
      <c r="DI63" s="38"/>
      <c r="DJ63" s="38"/>
      <c r="DK63" s="38"/>
      <c r="DL63" s="38"/>
      <c r="DM63" s="38"/>
      <c r="DN63" s="38"/>
      <c r="DO63" s="38"/>
      <c r="DP63" s="38"/>
      <c r="DQ63" s="38"/>
      <c r="DR63" s="38"/>
      <c r="DS63" s="38"/>
      <c r="DT63" s="38"/>
      <c r="DU63" s="38"/>
      <c r="DV63" s="38"/>
      <c r="DW63" s="38"/>
      <c r="DX63" s="38"/>
    </row>
    <row r="64" spans="1:128" x14ac:dyDescent="0.2">
      <c r="A64" s="53" t="s">
        <v>1135</v>
      </c>
      <c r="B64" s="53" t="s">
        <v>29</v>
      </c>
      <c r="C64" s="47">
        <v>4</v>
      </c>
      <c r="D64" s="48">
        <v>6</v>
      </c>
      <c r="E64" s="46" t="s">
        <v>30</v>
      </c>
      <c r="F64" s="49" t="s">
        <v>305</v>
      </c>
      <c r="G64" s="122" t="s">
        <v>325</v>
      </c>
      <c r="H64" s="126" t="s">
        <v>36</v>
      </c>
      <c r="I64" s="49" t="s">
        <v>35</v>
      </c>
      <c r="J64" s="122" t="s">
        <v>284</v>
      </c>
      <c r="K64" s="126" t="s">
        <v>33</v>
      </c>
      <c r="L64" s="49"/>
      <c r="M64" s="122"/>
      <c r="N64" s="126"/>
      <c r="O64" s="49"/>
      <c r="P64" s="122"/>
      <c r="Q64" s="126"/>
      <c r="R64" s="49"/>
      <c r="S64" s="122"/>
      <c r="T64" s="126"/>
      <c r="U64" s="44" t="s">
        <v>874</v>
      </c>
      <c r="V64" s="107" t="str">
        <f>VLOOKUP(U64,[16]Sportstätten!A151:D424,2,0)</f>
        <v xml:space="preserve">Karl-Liebknecht-Straße 53 </v>
      </c>
      <c r="W64" s="113" t="str">
        <f>VLOOKUP(U64,[16]Sportstätten!A151:D424,3,0)</f>
        <v>01109</v>
      </c>
      <c r="X64" s="107" t="str">
        <f>VLOOKUP(U64,[16]Sportstätten!A151:D424,4,0)</f>
        <v>Dresden</v>
      </c>
      <c r="Y64" s="44" t="s">
        <v>1354</v>
      </c>
      <c r="Z64" s="95" t="s">
        <v>1355</v>
      </c>
      <c r="AA64" s="44" t="s">
        <v>1356</v>
      </c>
      <c r="AB64" s="44" t="s">
        <v>1357</v>
      </c>
      <c r="AC64" s="44"/>
    </row>
    <row r="65" spans="1:128" x14ac:dyDescent="0.2">
      <c r="A65" s="53" t="s">
        <v>242</v>
      </c>
      <c r="B65" s="53" t="s">
        <v>186</v>
      </c>
      <c r="C65" s="47">
        <v>10</v>
      </c>
      <c r="D65" s="48">
        <v>99</v>
      </c>
      <c r="E65" s="46" t="s">
        <v>30</v>
      </c>
      <c r="F65" s="49" t="s">
        <v>366</v>
      </c>
      <c r="G65" s="122" t="s">
        <v>397</v>
      </c>
      <c r="H65" s="126" t="s">
        <v>47</v>
      </c>
      <c r="I65" s="49" t="s">
        <v>366</v>
      </c>
      <c r="J65" s="122" t="s">
        <v>397</v>
      </c>
      <c r="K65" s="126" t="s">
        <v>42</v>
      </c>
      <c r="L65" s="49"/>
      <c r="M65" s="122"/>
      <c r="N65" s="126"/>
      <c r="O65" s="49"/>
      <c r="P65" s="122"/>
      <c r="Q65" s="126"/>
      <c r="R65" s="49"/>
      <c r="S65" s="122"/>
      <c r="T65" s="126"/>
      <c r="U65" s="44" t="s">
        <v>423</v>
      </c>
      <c r="V65" s="107" t="str">
        <f>VLOOKUP(U65,Sportstätten!A23:D296,2,0)</f>
        <v xml:space="preserve">Mockritzer Straße 19 </v>
      </c>
      <c r="W65" s="113" t="str">
        <f>VLOOKUP(U65,[8]Sportstätten!A23:D296,3,0)</f>
        <v>01219</v>
      </c>
      <c r="X65" s="107" t="str">
        <f>VLOOKUP(U65,[8]Sportstätten!A23:D296,4,0)</f>
        <v>Dresden</v>
      </c>
      <c r="Y65" s="44" t="s">
        <v>1197</v>
      </c>
      <c r="Z65" s="95" t="s">
        <v>1198</v>
      </c>
      <c r="AA65" s="44" t="s">
        <v>1199</v>
      </c>
      <c r="AB65" s="44" t="s">
        <v>1200</v>
      </c>
      <c r="AC65" s="44"/>
    </row>
    <row r="66" spans="1:128" s="33" customFormat="1" ht="14.25" customHeight="1" x14ac:dyDescent="0.25">
      <c r="A66" s="53" t="s">
        <v>206</v>
      </c>
      <c r="B66" s="53" t="s">
        <v>202</v>
      </c>
      <c r="C66" s="47">
        <v>10</v>
      </c>
      <c r="D66" s="48">
        <v>18</v>
      </c>
      <c r="E66" s="46" t="s">
        <v>30</v>
      </c>
      <c r="F66" s="49" t="s">
        <v>295</v>
      </c>
      <c r="G66" s="122" t="s">
        <v>325</v>
      </c>
      <c r="H66" s="126" t="s">
        <v>51</v>
      </c>
      <c r="I66" s="49" t="s">
        <v>295</v>
      </c>
      <c r="J66" s="122" t="s">
        <v>325</v>
      </c>
      <c r="K66" s="126" t="s">
        <v>42</v>
      </c>
      <c r="L66" s="49"/>
      <c r="M66" s="122"/>
      <c r="N66" s="126"/>
      <c r="O66" s="49"/>
      <c r="P66" s="122"/>
      <c r="Q66" s="126"/>
      <c r="R66" s="49"/>
      <c r="S66" s="122"/>
      <c r="T66" s="126"/>
      <c r="U66" s="44" t="s">
        <v>1065</v>
      </c>
      <c r="V66" s="106" t="str">
        <f>VLOOKUP(U66,Sportstätten!A3:D276,2,0)</f>
        <v xml:space="preserve">Oehmestraße 1 </v>
      </c>
      <c r="W66" s="113" t="s">
        <v>82</v>
      </c>
      <c r="X66" s="107" t="str">
        <f>VLOOKUP(U66,Sportstätten!A3:D276,4,0)</f>
        <v>Dresden</v>
      </c>
      <c r="Y66" s="44" t="s">
        <v>1558</v>
      </c>
      <c r="Z66" s="95"/>
      <c r="AA66" s="93" t="s">
        <v>1559</v>
      </c>
      <c r="AB66" s="44" t="s">
        <v>1560</v>
      </c>
      <c r="AC66" s="44" t="s">
        <v>1561</v>
      </c>
      <c r="AD66" s="45"/>
      <c r="AE66" s="45"/>
      <c r="AF66" s="45"/>
      <c r="AG66" s="45"/>
      <c r="AH66" s="45"/>
      <c r="AI66" s="45"/>
      <c r="AJ66" s="45"/>
      <c r="AK66" s="45"/>
      <c r="AL66" s="45"/>
      <c r="AM66" s="45"/>
      <c r="AN66" s="45"/>
      <c r="AO66" s="45"/>
      <c r="AP66" s="45"/>
      <c r="AQ66" s="45"/>
      <c r="AR66" s="45"/>
      <c r="AS66" s="45"/>
      <c r="AT66" s="45"/>
      <c r="AU66" s="45"/>
      <c r="AV66" s="45"/>
      <c r="AW66" s="45"/>
      <c r="AX66" s="45"/>
      <c r="AY66" s="45"/>
      <c r="AZ66" s="45"/>
      <c r="BA66" s="45"/>
      <c r="BB66" s="45"/>
      <c r="BC66" s="45"/>
      <c r="BD66" s="45"/>
      <c r="BE66" s="45"/>
      <c r="BF66" s="45"/>
      <c r="BG66" s="45"/>
      <c r="BH66" s="45"/>
      <c r="BI66" s="45"/>
      <c r="BJ66" s="45"/>
      <c r="BK66" s="45"/>
      <c r="BL66" s="45"/>
      <c r="BM66" s="45"/>
      <c r="BN66" s="45"/>
      <c r="BO66" s="45"/>
      <c r="BP66" s="45"/>
      <c r="BQ66" s="45"/>
      <c r="BR66" s="45"/>
      <c r="BS66" s="45"/>
      <c r="BT66" s="45"/>
      <c r="BU66" s="45"/>
      <c r="BV66" s="45"/>
      <c r="BW66" s="45"/>
      <c r="BX66" s="45"/>
      <c r="BY66" s="45"/>
      <c r="BZ66" s="45"/>
      <c r="CA66" s="45"/>
      <c r="CB66" s="45"/>
      <c r="CC66" s="45"/>
      <c r="CD66" s="45"/>
      <c r="CE66" s="45"/>
      <c r="CF66" s="45"/>
      <c r="CG66" s="45"/>
      <c r="CH66" s="45"/>
      <c r="CI66" s="45"/>
      <c r="CJ66" s="45"/>
      <c r="CK66" s="45"/>
      <c r="CL66" s="45"/>
      <c r="CM66" s="45"/>
      <c r="CN66" s="45"/>
      <c r="CO66" s="45"/>
      <c r="CP66" s="45"/>
      <c r="CQ66" s="45"/>
      <c r="CR66" s="45"/>
      <c r="CS66" s="45"/>
      <c r="CT66" s="45"/>
      <c r="CU66" s="45"/>
      <c r="CV66" s="45"/>
      <c r="CW66" s="45"/>
      <c r="CX66" s="45"/>
      <c r="CY66" s="45"/>
      <c r="CZ66" s="45"/>
      <c r="DA66" s="45"/>
      <c r="DB66" s="45"/>
      <c r="DC66" s="45"/>
      <c r="DD66" s="45"/>
      <c r="DE66" s="45"/>
      <c r="DF66" s="45"/>
      <c r="DG66" s="45"/>
      <c r="DH66" s="45"/>
      <c r="DI66" s="45"/>
      <c r="DJ66" s="45"/>
      <c r="DK66" s="45"/>
      <c r="DL66" s="45"/>
      <c r="DM66" s="45"/>
      <c r="DN66" s="45"/>
      <c r="DO66" s="45"/>
      <c r="DP66" s="45"/>
      <c r="DQ66" s="45"/>
      <c r="DR66" s="45"/>
      <c r="DS66" s="45"/>
      <c r="DT66" s="45"/>
      <c r="DU66" s="45"/>
      <c r="DV66" s="45"/>
      <c r="DW66" s="45"/>
      <c r="DX66" s="45"/>
    </row>
    <row r="67" spans="1:128" s="33" customFormat="1" x14ac:dyDescent="0.2">
      <c r="A67" s="53" t="s">
        <v>293</v>
      </c>
      <c r="B67" s="53" t="s">
        <v>207</v>
      </c>
      <c r="C67" s="47">
        <v>6</v>
      </c>
      <c r="D67" s="48">
        <v>99</v>
      </c>
      <c r="E67" s="46" t="s">
        <v>30</v>
      </c>
      <c r="F67" s="49" t="s">
        <v>274</v>
      </c>
      <c r="G67" s="122" t="s">
        <v>295</v>
      </c>
      <c r="H67" s="126" t="s">
        <v>36</v>
      </c>
      <c r="I67" s="49"/>
      <c r="J67" s="122"/>
      <c r="K67" s="126"/>
      <c r="L67" s="49"/>
      <c r="M67" s="122"/>
      <c r="N67" s="126"/>
      <c r="O67" s="49"/>
      <c r="P67" s="122"/>
      <c r="Q67" s="126"/>
      <c r="R67" s="49"/>
      <c r="S67" s="122"/>
      <c r="T67" s="126"/>
      <c r="U67" s="44" t="s">
        <v>265</v>
      </c>
      <c r="V67" s="106" t="s">
        <v>266</v>
      </c>
      <c r="W67" s="105" t="s">
        <v>77</v>
      </c>
      <c r="X67" s="105" t="s">
        <v>64</v>
      </c>
      <c r="Y67" s="44" t="s">
        <v>1573</v>
      </c>
      <c r="Z67" s="95" t="s">
        <v>1574</v>
      </c>
      <c r="AA67" s="44" t="s">
        <v>1575</v>
      </c>
      <c r="AB67" s="44" t="s">
        <v>1576</v>
      </c>
      <c r="AC67" s="44" t="s">
        <v>1577</v>
      </c>
    </row>
    <row r="68" spans="1:128" s="33" customFormat="1" x14ac:dyDescent="0.2">
      <c r="A68" s="53" t="s">
        <v>293</v>
      </c>
      <c r="B68" s="53" t="s">
        <v>207</v>
      </c>
      <c r="C68" s="47">
        <v>6</v>
      </c>
      <c r="D68" s="48">
        <v>99</v>
      </c>
      <c r="E68" s="46" t="s">
        <v>30</v>
      </c>
      <c r="F68" s="49" t="s">
        <v>274</v>
      </c>
      <c r="G68" s="122" t="s">
        <v>295</v>
      </c>
      <c r="H68" s="126" t="s">
        <v>42</v>
      </c>
      <c r="I68" s="49"/>
      <c r="J68" s="122"/>
      <c r="K68" s="126"/>
      <c r="L68" s="49"/>
      <c r="M68" s="122"/>
      <c r="N68" s="126"/>
      <c r="O68" s="49"/>
      <c r="P68" s="122"/>
      <c r="Q68" s="126"/>
      <c r="R68" s="49"/>
      <c r="S68" s="122"/>
      <c r="T68" s="126"/>
      <c r="U68" s="44" t="s">
        <v>745</v>
      </c>
      <c r="V68" s="106" t="s">
        <v>746</v>
      </c>
      <c r="W68" s="105" t="s">
        <v>173</v>
      </c>
      <c r="X68" s="105" t="s">
        <v>64</v>
      </c>
      <c r="Y68" s="44" t="s">
        <v>1573</v>
      </c>
      <c r="Z68" s="95" t="s">
        <v>1574</v>
      </c>
      <c r="AA68" s="44" t="s">
        <v>1575</v>
      </c>
      <c r="AB68" s="44" t="s">
        <v>1576</v>
      </c>
      <c r="AC68" s="44" t="s">
        <v>1577</v>
      </c>
    </row>
    <row r="69" spans="1:128" s="33" customFormat="1" x14ac:dyDescent="0.2">
      <c r="A69" s="53" t="s">
        <v>1102</v>
      </c>
      <c r="B69" s="53" t="s">
        <v>207</v>
      </c>
      <c r="C69" s="47">
        <v>8</v>
      </c>
      <c r="D69" s="48">
        <v>12</v>
      </c>
      <c r="E69" s="46" t="s">
        <v>30</v>
      </c>
      <c r="F69" s="49" t="s">
        <v>138</v>
      </c>
      <c r="G69" s="122" t="s">
        <v>159</v>
      </c>
      <c r="H69" s="126" t="s">
        <v>49</v>
      </c>
      <c r="I69" s="49"/>
      <c r="J69" s="122"/>
      <c r="K69" s="126"/>
      <c r="L69" s="49"/>
      <c r="M69" s="122"/>
      <c r="N69" s="126"/>
      <c r="O69" s="49"/>
      <c r="P69" s="122"/>
      <c r="Q69" s="126"/>
      <c r="R69" s="49"/>
      <c r="S69" s="122"/>
      <c r="T69" s="126"/>
      <c r="U69" s="44" t="s">
        <v>188</v>
      </c>
      <c r="V69" s="106" t="s">
        <v>189</v>
      </c>
      <c r="W69" s="113" t="s">
        <v>82</v>
      </c>
      <c r="X69" s="107" t="s">
        <v>64</v>
      </c>
      <c r="Y69" s="44" t="s">
        <v>1694</v>
      </c>
      <c r="Z69" s="95" t="s">
        <v>1695</v>
      </c>
      <c r="AA69" s="44" t="s">
        <v>1696</v>
      </c>
      <c r="AB69" s="44" t="s">
        <v>1697</v>
      </c>
      <c r="AC69" s="44" t="s">
        <v>1698</v>
      </c>
    </row>
    <row r="70" spans="1:128" s="33" customFormat="1" x14ac:dyDescent="0.2">
      <c r="A70" s="53" t="s">
        <v>1102</v>
      </c>
      <c r="B70" s="53" t="s">
        <v>207</v>
      </c>
      <c r="C70" s="47">
        <v>12</v>
      </c>
      <c r="D70" s="48">
        <v>99</v>
      </c>
      <c r="E70" s="46" t="s">
        <v>30</v>
      </c>
      <c r="F70" s="49" t="s">
        <v>159</v>
      </c>
      <c r="G70" s="122" t="s">
        <v>192</v>
      </c>
      <c r="H70" s="126" t="s">
        <v>49</v>
      </c>
      <c r="I70" s="49"/>
      <c r="J70" s="122"/>
      <c r="K70" s="126"/>
      <c r="L70" s="49"/>
      <c r="M70" s="122"/>
      <c r="N70" s="126"/>
      <c r="O70" s="49"/>
      <c r="P70" s="122"/>
      <c r="Q70" s="126"/>
      <c r="R70" s="49"/>
      <c r="S70" s="122"/>
      <c r="T70" s="126"/>
      <c r="U70" s="44" t="s">
        <v>188</v>
      </c>
      <c r="V70" s="106" t="s">
        <v>189</v>
      </c>
      <c r="W70" s="113" t="s">
        <v>82</v>
      </c>
      <c r="X70" s="107" t="s">
        <v>64</v>
      </c>
      <c r="Y70" s="44" t="s">
        <v>1694</v>
      </c>
      <c r="Z70" s="95" t="s">
        <v>1695</v>
      </c>
      <c r="AA70" s="44" t="s">
        <v>1696</v>
      </c>
      <c r="AB70" s="44" t="s">
        <v>1697</v>
      </c>
      <c r="AC70" s="44" t="s">
        <v>1699</v>
      </c>
    </row>
    <row r="71" spans="1:128" s="33" customFormat="1" x14ac:dyDescent="0.2">
      <c r="A71" s="53" t="s">
        <v>1087</v>
      </c>
      <c r="B71" s="53" t="s">
        <v>213</v>
      </c>
      <c r="C71" s="47">
        <v>8</v>
      </c>
      <c r="D71" s="48">
        <v>12</v>
      </c>
      <c r="E71" s="46" t="s">
        <v>30</v>
      </c>
      <c r="F71" s="49" t="s">
        <v>284</v>
      </c>
      <c r="G71" s="122" t="s">
        <v>305</v>
      </c>
      <c r="H71" s="126" t="s">
        <v>47</v>
      </c>
      <c r="I71" s="49"/>
      <c r="J71" s="122"/>
      <c r="K71" s="126"/>
      <c r="L71" s="49"/>
      <c r="M71" s="122"/>
      <c r="N71" s="126"/>
      <c r="O71" s="49"/>
      <c r="P71" s="122"/>
      <c r="Q71" s="126"/>
      <c r="R71" s="49"/>
      <c r="S71" s="122"/>
      <c r="T71" s="126"/>
      <c r="U71" s="44" t="s">
        <v>1293</v>
      </c>
      <c r="V71" s="107" t="s">
        <v>1324</v>
      </c>
      <c r="W71" s="113" t="s">
        <v>109</v>
      </c>
      <c r="X71" s="107" t="s">
        <v>64</v>
      </c>
      <c r="Y71" s="44" t="s">
        <v>1294</v>
      </c>
      <c r="Z71" s="95" t="s">
        <v>1295</v>
      </c>
      <c r="AA71" s="44"/>
      <c r="AB71" s="44" t="s">
        <v>1256</v>
      </c>
      <c r="AC71" s="44"/>
    </row>
    <row r="72" spans="1:128" s="33" customFormat="1" x14ac:dyDescent="0.2">
      <c r="A72" s="53" t="s">
        <v>1087</v>
      </c>
      <c r="B72" s="53" t="s">
        <v>213</v>
      </c>
      <c r="C72" s="47">
        <v>16</v>
      </c>
      <c r="D72" s="48">
        <v>99</v>
      </c>
      <c r="E72" s="46" t="s">
        <v>30</v>
      </c>
      <c r="F72" s="49" t="s">
        <v>345</v>
      </c>
      <c r="G72" s="122" t="s">
        <v>386</v>
      </c>
      <c r="H72" s="126" t="s">
        <v>51</v>
      </c>
      <c r="I72" s="49" t="s">
        <v>366</v>
      </c>
      <c r="J72" s="122" t="s">
        <v>397</v>
      </c>
      <c r="K72" s="126" t="s">
        <v>33</v>
      </c>
      <c r="L72" s="49"/>
      <c r="M72" s="122"/>
      <c r="N72" s="126"/>
      <c r="O72" s="49"/>
      <c r="P72" s="122"/>
      <c r="Q72" s="126"/>
      <c r="R72" s="49"/>
      <c r="S72" s="122"/>
      <c r="T72" s="126"/>
      <c r="U72" s="44" t="s">
        <v>351</v>
      </c>
      <c r="V72" s="107" t="s">
        <v>352</v>
      </c>
      <c r="W72" s="113" t="s">
        <v>353</v>
      </c>
      <c r="X72" s="107" t="s">
        <v>64</v>
      </c>
      <c r="Y72" s="44" t="s">
        <v>1296</v>
      </c>
      <c r="Z72" s="95"/>
      <c r="AA72" s="44" t="s">
        <v>1297</v>
      </c>
      <c r="AB72" s="44" t="s">
        <v>1256</v>
      </c>
      <c r="AC72" s="44"/>
    </row>
    <row r="73" spans="1:128" s="33" customFormat="1" x14ac:dyDescent="0.2">
      <c r="A73" s="53" t="s">
        <v>1087</v>
      </c>
      <c r="B73" s="53" t="s">
        <v>213</v>
      </c>
      <c r="C73" s="47">
        <v>8</v>
      </c>
      <c r="D73" s="48">
        <v>99</v>
      </c>
      <c r="E73" s="46" t="s">
        <v>30</v>
      </c>
      <c r="F73" s="49" t="s">
        <v>35</v>
      </c>
      <c r="G73" s="122" t="s">
        <v>284</v>
      </c>
      <c r="H73" s="126" t="s">
        <v>33</v>
      </c>
      <c r="I73" s="49"/>
      <c r="J73" s="122"/>
      <c r="K73" s="126"/>
      <c r="L73" s="49"/>
      <c r="M73" s="122"/>
      <c r="N73" s="126"/>
      <c r="O73" s="49"/>
      <c r="P73" s="122"/>
      <c r="Q73" s="126"/>
      <c r="R73" s="49"/>
      <c r="S73" s="122"/>
      <c r="T73" s="126"/>
      <c r="U73" s="44" t="s">
        <v>1298</v>
      </c>
      <c r="V73" s="107" t="s">
        <v>1325</v>
      </c>
      <c r="W73" s="113" t="s">
        <v>151</v>
      </c>
      <c r="X73" s="107" t="s">
        <v>64</v>
      </c>
      <c r="Y73" s="44" t="s">
        <v>1299</v>
      </c>
      <c r="Z73" s="95" t="s">
        <v>1300</v>
      </c>
      <c r="AA73" s="44"/>
      <c r="AB73" s="44" t="s">
        <v>1256</v>
      </c>
      <c r="AC73" s="44"/>
    </row>
    <row r="74" spans="1:128" s="33" customFormat="1" x14ac:dyDescent="0.2">
      <c r="A74" s="53" t="s">
        <v>1087</v>
      </c>
      <c r="B74" s="53" t="s">
        <v>213</v>
      </c>
      <c r="C74" s="47">
        <v>10</v>
      </c>
      <c r="D74" s="48">
        <v>16</v>
      </c>
      <c r="E74" s="46" t="s">
        <v>30</v>
      </c>
      <c r="F74" s="49" t="s">
        <v>295</v>
      </c>
      <c r="G74" s="122" t="s">
        <v>325</v>
      </c>
      <c r="H74" s="126" t="s">
        <v>33</v>
      </c>
      <c r="I74" s="49"/>
      <c r="J74" s="122"/>
      <c r="K74" s="126"/>
      <c r="L74" s="49"/>
      <c r="M74" s="122"/>
      <c r="N74" s="126"/>
      <c r="O74" s="49"/>
      <c r="P74" s="122"/>
      <c r="Q74" s="126"/>
      <c r="R74" s="49"/>
      <c r="S74" s="122"/>
      <c r="T74" s="126"/>
      <c r="U74" s="44" t="s">
        <v>1293</v>
      </c>
      <c r="V74" s="107" t="s">
        <v>1324</v>
      </c>
      <c r="W74" s="113" t="s">
        <v>109</v>
      </c>
      <c r="X74" s="107" t="s">
        <v>64</v>
      </c>
      <c r="Y74" s="44" t="s">
        <v>1299</v>
      </c>
      <c r="Z74" s="95" t="s">
        <v>1300</v>
      </c>
      <c r="AA74" s="44"/>
      <c r="AB74" s="44" t="s">
        <v>1256</v>
      </c>
      <c r="AC74" s="44"/>
    </row>
    <row r="75" spans="1:128" s="33" customFormat="1" x14ac:dyDescent="0.2">
      <c r="A75" s="53" t="s">
        <v>922</v>
      </c>
      <c r="B75" s="53" t="s">
        <v>1504</v>
      </c>
      <c r="C75" s="47">
        <v>16</v>
      </c>
      <c r="D75" s="48">
        <v>80</v>
      </c>
      <c r="E75" s="46" t="s">
        <v>30</v>
      </c>
      <c r="F75" s="63" t="s">
        <v>356</v>
      </c>
      <c r="G75" s="110" t="s">
        <v>386</v>
      </c>
      <c r="H75" s="46" t="s">
        <v>36</v>
      </c>
      <c r="I75" s="49" t="s">
        <v>345</v>
      </c>
      <c r="J75" s="122" t="s">
        <v>386</v>
      </c>
      <c r="K75" s="126" t="s">
        <v>33</v>
      </c>
      <c r="L75" s="49"/>
      <c r="M75" s="122"/>
      <c r="N75" s="126"/>
      <c r="O75" s="49"/>
      <c r="P75" s="122"/>
      <c r="Q75" s="126"/>
      <c r="R75" s="49"/>
      <c r="S75" s="122"/>
      <c r="T75" s="126"/>
      <c r="U75" s="44" t="s">
        <v>468</v>
      </c>
      <c r="V75" s="105" t="s">
        <v>469</v>
      </c>
      <c r="W75" s="105" t="s">
        <v>70</v>
      </c>
      <c r="X75" s="105" t="s">
        <v>64</v>
      </c>
      <c r="Y75" s="44" t="s">
        <v>1505</v>
      </c>
      <c r="Z75" s="95" t="s">
        <v>1506</v>
      </c>
      <c r="AA75" s="44" t="s">
        <v>1489</v>
      </c>
      <c r="AB75" s="44" t="s">
        <v>1490</v>
      </c>
      <c r="AC75" s="44" t="s">
        <v>1507</v>
      </c>
    </row>
    <row r="76" spans="1:128" s="33" customFormat="1" x14ac:dyDescent="0.2">
      <c r="A76" s="53" t="s">
        <v>662</v>
      </c>
      <c r="B76" s="53" t="s">
        <v>233</v>
      </c>
      <c r="C76" s="47">
        <v>18</v>
      </c>
      <c r="D76" s="48">
        <v>80</v>
      </c>
      <c r="E76" s="46" t="s">
        <v>30</v>
      </c>
      <c r="F76" s="49" t="s">
        <v>330</v>
      </c>
      <c r="G76" s="122" t="s">
        <v>371</v>
      </c>
      <c r="H76" s="126" t="s">
        <v>47</v>
      </c>
      <c r="I76" s="49"/>
      <c r="J76" s="122"/>
      <c r="K76" s="126"/>
      <c r="L76" s="49"/>
      <c r="M76" s="122"/>
      <c r="N76" s="126"/>
      <c r="O76" s="49"/>
      <c r="P76" s="122"/>
      <c r="Q76" s="126"/>
      <c r="R76" s="49"/>
      <c r="S76" s="122"/>
      <c r="T76" s="126"/>
      <c r="U76" s="44" t="s">
        <v>100</v>
      </c>
      <c r="V76" s="106" t="s">
        <v>101</v>
      </c>
      <c r="W76" s="112" t="s">
        <v>88</v>
      </c>
      <c r="X76" s="106" t="s">
        <v>64</v>
      </c>
      <c r="Y76" s="44" t="s">
        <v>1344</v>
      </c>
      <c r="Z76" s="95"/>
      <c r="AA76" s="44" t="s">
        <v>1345</v>
      </c>
      <c r="AB76" s="44" t="s">
        <v>1342</v>
      </c>
      <c r="AC76" s="44"/>
    </row>
    <row r="77" spans="1:128" s="33" customFormat="1" x14ac:dyDescent="0.2">
      <c r="A77" s="53" t="s">
        <v>968</v>
      </c>
      <c r="B77" s="53" t="s">
        <v>237</v>
      </c>
      <c r="C77" s="47">
        <v>4</v>
      </c>
      <c r="D77" s="48">
        <v>99</v>
      </c>
      <c r="E77" s="46" t="s">
        <v>30</v>
      </c>
      <c r="F77" s="49" t="s">
        <v>284</v>
      </c>
      <c r="G77" s="122" t="s">
        <v>310</v>
      </c>
      <c r="H77" s="126" t="s">
        <v>51</v>
      </c>
      <c r="I77" s="49"/>
      <c r="J77" s="122"/>
      <c r="K77" s="126"/>
      <c r="L77" s="49"/>
      <c r="M77" s="122"/>
      <c r="N77" s="126"/>
      <c r="O77" s="49"/>
      <c r="P77" s="122"/>
      <c r="Q77" s="126"/>
      <c r="R77" s="49"/>
      <c r="S77" s="122"/>
      <c r="T77" s="126"/>
      <c r="U77" s="44" t="s">
        <v>790</v>
      </c>
      <c r="V77" s="107" t="str">
        <f>VLOOKUP(U77,Sportstätten!A13:D286,2,0)</f>
        <v xml:space="preserve">Lessingstraße 10 </v>
      </c>
      <c r="W77" s="113" t="str">
        <f>VLOOKUP(U77,[6]Sportstätten!A13:D286,3,0)</f>
        <v>01099</v>
      </c>
      <c r="X77" s="107" t="str">
        <f>VLOOKUP(U77,[6]Sportstätten!A13:D286,4,0)</f>
        <v>Dresden</v>
      </c>
      <c r="Y77" s="44" t="s">
        <v>1187</v>
      </c>
      <c r="Z77" s="97" t="s">
        <v>1188</v>
      </c>
      <c r="AA77" s="44" t="s">
        <v>1189</v>
      </c>
      <c r="AB77" s="44" t="s">
        <v>1190</v>
      </c>
      <c r="AC77" s="44" t="s">
        <v>1427</v>
      </c>
    </row>
    <row r="78" spans="1:128" s="33" customFormat="1" x14ac:dyDescent="0.2">
      <c r="A78" s="53" t="s">
        <v>1087</v>
      </c>
      <c r="B78" s="53" t="s">
        <v>243</v>
      </c>
      <c r="C78" s="47">
        <v>6</v>
      </c>
      <c r="D78" s="48">
        <v>99</v>
      </c>
      <c r="E78" s="46" t="s">
        <v>30</v>
      </c>
      <c r="F78" s="49" t="s">
        <v>295</v>
      </c>
      <c r="G78" s="122" t="s">
        <v>325</v>
      </c>
      <c r="H78" s="126" t="s">
        <v>47</v>
      </c>
      <c r="I78" s="49"/>
      <c r="J78" s="122"/>
      <c r="K78" s="126"/>
      <c r="L78" s="49"/>
      <c r="M78" s="122"/>
      <c r="N78" s="126"/>
      <c r="O78" s="49"/>
      <c r="P78" s="122"/>
      <c r="Q78" s="126"/>
      <c r="R78" s="49"/>
      <c r="S78" s="122"/>
      <c r="T78" s="126"/>
      <c r="U78" s="44" t="s">
        <v>796</v>
      </c>
      <c r="V78" s="107" t="str">
        <f>VLOOKUP(U78,[13]Sportstätten!A96:D369,2,0)</f>
        <v xml:space="preserve">Zirkusstraße 7 </v>
      </c>
      <c r="W78" s="113" t="str">
        <f>VLOOKUP(U78,[13]Sportstätten!A96:D369,3,0)</f>
        <v>01069</v>
      </c>
      <c r="X78" s="107" t="str">
        <f>VLOOKUP(U78,[13]Sportstätten!A96:D369,4,0)</f>
        <v>Dresden</v>
      </c>
      <c r="Y78" s="44" t="s">
        <v>1285</v>
      </c>
      <c r="Z78" s="95"/>
      <c r="AA78" s="44" t="s">
        <v>1286</v>
      </c>
      <c r="AB78" s="44" t="s">
        <v>1256</v>
      </c>
      <c r="AC78" s="44"/>
    </row>
    <row r="79" spans="1:128" s="33" customFormat="1" x14ac:dyDescent="0.2">
      <c r="A79" s="53" t="s">
        <v>1087</v>
      </c>
      <c r="B79" s="53" t="s">
        <v>243</v>
      </c>
      <c r="C79" s="47">
        <v>12</v>
      </c>
      <c r="D79" s="48">
        <v>99</v>
      </c>
      <c r="E79" s="46" t="s">
        <v>30</v>
      </c>
      <c r="F79" s="49" t="s">
        <v>315</v>
      </c>
      <c r="G79" s="122" t="s">
        <v>335</v>
      </c>
      <c r="H79" s="126" t="s">
        <v>47</v>
      </c>
      <c r="I79" s="49" t="s">
        <v>335</v>
      </c>
      <c r="J79" s="122" t="s">
        <v>366</v>
      </c>
      <c r="K79" s="126" t="s">
        <v>42</v>
      </c>
      <c r="L79" s="49"/>
      <c r="M79" s="122"/>
      <c r="N79" s="126"/>
      <c r="O79" s="49"/>
      <c r="P79" s="122"/>
      <c r="Q79" s="126"/>
      <c r="R79" s="49"/>
      <c r="S79" s="122"/>
      <c r="T79" s="126"/>
      <c r="U79" s="44" t="s">
        <v>796</v>
      </c>
      <c r="V79" s="107" t="str">
        <f>VLOOKUP(U79,[13]Sportstätten!A97:D370,2,0)</f>
        <v xml:space="preserve">Zirkusstraße 7 </v>
      </c>
      <c r="W79" s="113" t="str">
        <f>VLOOKUP(U79,[13]Sportstätten!A97:D370,3,0)</f>
        <v>01069</v>
      </c>
      <c r="X79" s="107" t="str">
        <f>VLOOKUP(U79,[13]Sportstätten!A97:D370,4,0)</f>
        <v>Dresden</v>
      </c>
      <c r="Y79" s="44" t="s">
        <v>1285</v>
      </c>
      <c r="Z79" s="95"/>
      <c r="AA79" s="44" t="s">
        <v>1286</v>
      </c>
      <c r="AB79" s="44" t="s">
        <v>1256</v>
      </c>
      <c r="AC79" s="44"/>
    </row>
    <row r="80" spans="1:128" s="33" customFormat="1" x14ac:dyDescent="0.2">
      <c r="A80" s="55" t="s">
        <v>348</v>
      </c>
      <c r="B80" s="55" t="s">
        <v>253</v>
      </c>
      <c r="C80" s="47">
        <v>4</v>
      </c>
      <c r="D80" s="48">
        <v>6</v>
      </c>
      <c r="E80" s="31" t="s">
        <v>30</v>
      </c>
      <c r="F80" s="49" t="s">
        <v>138</v>
      </c>
      <c r="G80" s="122" t="s">
        <v>176</v>
      </c>
      <c r="H80" s="126" t="s">
        <v>47</v>
      </c>
      <c r="I80" s="49" t="s">
        <v>254</v>
      </c>
      <c r="J80" s="122" t="s">
        <v>289</v>
      </c>
      <c r="K80" s="126" t="s">
        <v>51</v>
      </c>
      <c r="L80" s="49"/>
      <c r="M80" s="122"/>
      <c r="N80" s="126"/>
      <c r="O80" s="49"/>
      <c r="P80" s="122"/>
      <c r="Q80" s="126"/>
      <c r="R80" s="49"/>
      <c r="S80" s="122"/>
      <c r="T80" s="126"/>
      <c r="U80" s="32" t="s">
        <v>134</v>
      </c>
      <c r="V80" s="106" t="s">
        <v>135</v>
      </c>
      <c r="W80" s="112" t="s">
        <v>63</v>
      </c>
      <c r="X80" s="106" t="s">
        <v>64</v>
      </c>
      <c r="Y80" s="32" t="s">
        <v>1514</v>
      </c>
      <c r="Z80" s="96" t="s">
        <v>1515</v>
      </c>
      <c r="AA80" s="32" t="s">
        <v>1516</v>
      </c>
      <c r="AB80" s="32" t="s">
        <v>1517</v>
      </c>
      <c r="AC80" s="32" t="s">
        <v>1518</v>
      </c>
    </row>
    <row r="81" spans="1:41" s="33" customFormat="1" x14ac:dyDescent="0.2">
      <c r="A81" s="55" t="s">
        <v>348</v>
      </c>
      <c r="B81" s="55" t="s">
        <v>253</v>
      </c>
      <c r="C81" s="47">
        <v>6</v>
      </c>
      <c r="D81" s="48">
        <v>7</v>
      </c>
      <c r="E81" s="31" t="s">
        <v>30</v>
      </c>
      <c r="F81" s="49" t="s">
        <v>274</v>
      </c>
      <c r="G81" s="122" t="s">
        <v>310</v>
      </c>
      <c r="H81" s="126" t="s">
        <v>51</v>
      </c>
      <c r="I81" s="49" t="s">
        <v>274</v>
      </c>
      <c r="J81" s="122" t="s">
        <v>320</v>
      </c>
      <c r="K81" s="126" t="s">
        <v>33</v>
      </c>
      <c r="L81" s="49" t="s">
        <v>274</v>
      </c>
      <c r="M81" s="122" t="s">
        <v>320</v>
      </c>
      <c r="N81" s="126" t="s">
        <v>49</v>
      </c>
      <c r="O81" s="49"/>
      <c r="P81" s="122"/>
      <c r="Q81" s="126"/>
      <c r="R81" s="49"/>
      <c r="S81" s="122"/>
      <c r="T81" s="126"/>
      <c r="U81" s="32" t="s">
        <v>134</v>
      </c>
      <c r="V81" s="106" t="s">
        <v>135</v>
      </c>
      <c r="W81" s="112" t="s">
        <v>63</v>
      </c>
      <c r="X81" s="106" t="s">
        <v>64</v>
      </c>
      <c r="Y81" s="32" t="s">
        <v>1514</v>
      </c>
      <c r="Z81" s="96" t="s">
        <v>1515</v>
      </c>
      <c r="AA81" s="32" t="s">
        <v>1519</v>
      </c>
      <c r="AB81" s="32" t="s">
        <v>1517</v>
      </c>
      <c r="AC81" s="32" t="s">
        <v>1520</v>
      </c>
    </row>
    <row r="82" spans="1:41" s="33" customFormat="1" x14ac:dyDescent="0.2">
      <c r="A82" s="53" t="s">
        <v>727</v>
      </c>
      <c r="B82" s="53" t="s">
        <v>253</v>
      </c>
      <c r="C82" s="47">
        <v>7</v>
      </c>
      <c r="D82" s="48">
        <v>12</v>
      </c>
      <c r="E82" s="46" t="s">
        <v>30</v>
      </c>
      <c r="F82" s="49" t="s">
        <v>260</v>
      </c>
      <c r="G82" s="122" t="s">
        <v>289</v>
      </c>
      <c r="H82" s="126" t="s">
        <v>39</v>
      </c>
      <c r="I82" s="49" t="s">
        <v>289</v>
      </c>
      <c r="J82" s="122" t="s">
        <v>315</v>
      </c>
      <c r="K82" s="126" t="s">
        <v>39</v>
      </c>
      <c r="L82" s="49"/>
      <c r="M82" s="122"/>
      <c r="N82" s="126"/>
      <c r="O82" s="49"/>
      <c r="P82" s="122"/>
      <c r="Q82" s="126"/>
      <c r="R82" s="49"/>
      <c r="S82" s="122"/>
      <c r="T82" s="126"/>
      <c r="U82" s="44" t="s">
        <v>134</v>
      </c>
      <c r="V82" s="106" t="s">
        <v>135</v>
      </c>
      <c r="W82" s="112" t="s">
        <v>63</v>
      </c>
      <c r="X82" s="106" t="s">
        <v>64</v>
      </c>
      <c r="Y82" s="44" t="s">
        <v>1479</v>
      </c>
      <c r="Z82" s="95" t="s">
        <v>1474</v>
      </c>
      <c r="AA82" s="44" t="s">
        <v>1475</v>
      </c>
      <c r="AB82" s="44" t="s">
        <v>1476</v>
      </c>
      <c r="AC82" s="44" t="s">
        <v>1481</v>
      </c>
    </row>
    <row r="83" spans="1:41" s="33" customFormat="1" x14ac:dyDescent="0.2">
      <c r="A83" s="53" t="s">
        <v>466</v>
      </c>
      <c r="B83" s="53" t="s">
        <v>259</v>
      </c>
      <c r="C83" s="47">
        <v>4</v>
      </c>
      <c r="D83" s="48">
        <v>10</v>
      </c>
      <c r="E83" s="46" t="s">
        <v>30</v>
      </c>
      <c r="F83" s="49" t="s">
        <v>274</v>
      </c>
      <c r="G83" s="122" t="s">
        <v>310</v>
      </c>
      <c r="H83" s="126" t="s">
        <v>36</v>
      </c>
      <c r="I83" s="49" t="s">
        <v>274</v>
      </c>
      <c r="J83" s="122" t="s">
        <v>305</v>
      </c>
      <c r="K83" s="126" t="s">
        <v>33</v>
      </c>
      <c r="L83" s="49"/>
      <c r="M83" s="122"/>
      <c r="N83" s="126"/>
      <c r="O83" s="49"/>
      <c r="P83" s="122"/>
      <c r="Q83" s="126"/>
      <c r="R83" s="49"/>
      <c r="S83" s="122"/>
      <c r="T83" s="126"/>
      <c r="U83" s="44" t="s">
        <v>134</v>
      </c>
      <c r="V83" s="107" t="str">
        <f>VLOOKUP(U83,Sportstätten!A3:D276,2,0)</f>
        <v xml:space="preserve">Magdeburger Straße 10 </v>
      </c>
      <c r="W83" s="113" t="str">
        <f>VLOOKUP(U83,[1]Sportstätten!A3:D276,3,0)</f>
        <v>01067</v>
      </c>
      <c r="X83" s="107" t="str">
        <f>VLOOKUP(U83,Sportstätten!A3:D276,4,0)</f>
        <v>Dresden</v>
      </c>
      <c r="Y83" s="44" t="s">
        <v>1160</v>
      </c>
      <c r="Z83" s="95" t="s">
        <v>1161</v>
      </c>
      <c r="AA83" s="44" t="s">
        <v>1162</v>
      </c>
      <c r="AB83" s="44" t="s">
        <v>1163</v>
      </c>
      <c r="AC83" s="44" t="s">
        <v>1425</v>
      </c>
    </row>
    <row r="84" spans="1:41" s="33" customFormat="1" x14ac:dyDescent="0.2">
      <c r="A84" s="53" t="s">
        <v>466</v>
      </c>
      <c r="B84" s="53" t="s">
        <v>259</v>
      </c>
      <c r="C84" s="47">
        <v>4</v>
      </c>
      <c r="D84" s="48">
        <v>10</v>
      </c>
      <c r="E84" s="46" t="s">
        <v>30</v>
      </c>
      <c r="F84" s="49" t="s">
        <v>274</v>
      </c>
      <c r="G84" s="122" t="s">
        <v>305</v>
      </c>
      <c r="H84" s="126" t="s">
        <v>36</v>
      </c>
      <c r="I84" s="49" t="s">
        <v>274</v>
      </c>
      <c r="J84" s="122" t="s">
        <v>305</v>
      </c>
      <c r="K84" s="126" t="s">
        <v>33</v>
      </c>
      <c r="L84" s="49"/>
      <c r="M84" s="122"/>
      <c r="N84" s="126"/>
      <c r="O84" s="49"/>
      <c r="P84" s="122"/>
      <c r="Q84" s="126"/>
      <c r="R84" s="49"/>
      <c r="S84" s="122"/>
      <c r="T84" s="126"/>
      <c r="U84" s="44" t="s">
        <v>134</v>
      </c>
      <c r="V84" s="107" t="str">
        <f>VLOOKUP(U84,Sportstätten!A4:D277,2,0)</f>
        <v xml:space="preserve">Magdeburger Straße 10 </v>
      </c>
      <c r="W84" s="113" t="str">
        <f>VLOOKUP(U84,Sportstätten!A6:D279,3,0)</f>
        <v>01067</v>
      </c>
      <c r="X84" s="107" t="str">
        <f>VLOOKUP(U84,Sportstätten!A6:D279,4,0)</f>
        <v>Dresden</v>
      </c>
      <c r="Y84" s="44" t="s">
        <v>1160</v>
      </c>
      <c r="Z84" s="95" t="s">
        <v>1161</v>
      </c>
      <c r="AA84" s="44" t="s">
        <v>1162</v>
      </c>
      <c r="AB84" s="44" t="s">
        <v>1163</v>
      </c>
      <c r="AC84" s="44" t="s">
        <v>1426</v>
      </c>
    </row>
    <row r="85" spans="1:41" s="33" customFormat="1" x14ac:dyDescent="0.2">
      <c r="A85" s="53" t="s">
        <v>1087</v>
      </c>
      <c r="B85" s="53" t="s">
        <v>1216</v>
      </c>
      <c r="C85" s="47">
        <v>4</v>
      </c>
      <c r="D85" s="48">
        <v>6</v>
      </c>
      <c r="E85" s="46" t="s">
        <v>30</v>
      </c>
      <c r="F85" s="49" t="s">
        <v>274</v>
      </c>
      <c r="G85" s="122" t="s">
        <v>295</v>
      </c>
      <c r="H85" s="126" t="s">
        <v>47</v>
      </c>
      <c r="I85" s="49" t="s">
        <v>295</v>
      </c>
      <c r="J85" s="122" t="s">
        <v>315</v>
      </c>
      <c r="K85" s="126" t="s">
        <v>47</v>
      </c>
      <c r="L85" s="49"/>
      <c r="M85" s="122"/>
      <c r="N85" s="126"/>
      <c r="O85" s="49"/>
      <c r="P85" s="122"/>
      <c r="Q85" s="126"/>
      <c r="R85" s="49"/>
      <c r="S85" s="122"/>
      <c r="T85" s="126"/>
      <c r="U85" s="44" t="s">
        <v>835</v>
      </c>
      <c r="V85" s="107" t="s">
        <v>836</v>
      </c>
      <c r="W85" s="113" t="s">
        <v>109</v>
      </c>
      <c r="X85" s="107" t="s">
        <v>64</v>
      </c>
      <c r="Y85" s="44" t="s">
        <v>1334</v>
      </c>
      <c r="Z85" s="95"/>
      <c r="AA85" s="44" t="s">
        <v>1303</v>
      </c>
      <c r="AB85" s="44" t="s">
        <v>1256</v>
      </c>
      <c r="AC85" s="44"/>
    </row>
    <row r="86" spans="1:41" s="33" customFormat="1" x14ac:dyDescent="0.2">
      <c r="A86" s="53" t="s">
        <v>1087</v>
      </c>
      <c r="B86" s="53" t="s">
        <v>1216</v>
      </c>
      <c r="C86" s="47">
        <v>3</v>
      </c>
      <c r="D86" s="48">
        <v>6</v>
      </c>
      <c r="E86" s="46" t="s">
        <v>30</v>
      </c>
      <c r="F86" s="49" t="s">
        <v>295</v>
      </c>
      <c r="G86" s="122" t="s">
        <v>320</v>
      </c>
      <c r="H86" s="126" t="s">
        <v>36</v>
      </c>
      <c r="I86" s="49"/>
      <c r="J86" s="122"/>
      <c r="K86" s="126"/>
      <c r="L86" s="49"/>
      <c r="M86" s="122"/>
      <c r="N86" s="126"/>
      <c r="O86" s="49"/>
      <c r="P86" s="122"/>
      <c r="Q86" s="126"/>
      <c r="R86" s="49"/>
      <c r="S86" s="122"/>
      <c r="T86" s="126"/>
      <c r="U86" s="44" t="s">
        <v>757</v>
      </c>
      <c r="V86" s="107" t="s">
        <v>758</v>
      </c>
      <c r="W86" s="113" t="s">
        <v>109</v>
      </c>
      <c r="X86" s="107" t="s">
        <v>64</v>
      </c>
      <c r="Y86" s="44" t="s">
        <v>1334</v>
      </c>
      <c r="Z86" s="95"/>
      <c r="AA86" s="44" t="s">
        <v>1303</v>
      </c>
      <c r="AB86" s="44" t="s">
        <v>1256</v>
      </c>
      <c r="AC86" s="44" t="s">
        <v>1335</v>
      </c>
    </row>
    <row r="87" spans="1:41" s="33" customFormat="1" x14ac:dyDescent="0.2">
      <c r="A87" s="53" t="s">
        <v>1087</v>
      </c>
      <c r="B87" s="53" t="s">
        <v>1216</v>
      </c>
      <c r="C87" s="47">
        <v>4</v>
      </c>
      <c r="D87" s="48">
        <v>6</v>
      </c>
      <c r="E87" s="46" t="s">
        <v>30</v>
      </c>
      <c r="F87" s="49" t="s">
        <v>274</v>
      </c>
      <c r="G87" s="122" t="s">
        <v>295</v>
      </c>
      <c r="H87" s="126" t="s">
        <v>33</v>
      </c>
      <c r="I87" s="49"/>
      <c r="J87" s="122"/>
      <c r="K87" s="126"/>
      <c r="L87" s="49"/>
      <c r="M87" s="122"/>
      <c r="N87" s="126"/>
      <c r="O87" s="49"/>
      <c r="P87" s="122"/>
      <c r="Q87" s="126"/>
      <c r="R87" s="49"/>
      <c r="S87" s="122"/>
      <c r="T87" s="126"/>
      <c r="U87" s="44" t="s">
        <v>453</v>
      </c>
      <c r="V87" s="107" t="s">
        <v>454</v>
      </c>
      <c r="W87" s="113" t="s">
        <v>241</v>
      </c>
      <c r="X87" s="107" t="s">
        <v>64</v>
      </c>
      <c r="Y87" s="44" t="s">
        <v>1334</v>
      </c>
      <c r="Z87" s="95"/>
      <c r="AA87" s="44" t="s">
        <v>1303</v>
      </c>
      <c r="AB87" s="44" t="s">
        <v>1256</v>
      </c>
      <c r="AC87" s="44"/>
    </row>
    <row r="88" spans="1:41" s="33" customFormat="1" x14ac:dyDescent="0.2">
      <c r="A88" s="53" t="s">
        <v>1127</v>
      </c>
      <c r="B88" s="53" t="s">
        <v>1216</v>
      </c>
      <c r="C88" s="47">
        <v>1</v>
      </c>
      <c r="D88" s="48">
        <v>3</v>
      </c>
      <c r="E88" s="46" t="s">
        <v>30</v>
      </c>
      <c r="F88" s="49" t="s">
        <v>138</v>
      </c>
      <c r="G88" s="122" t="s">
        <v>159</v>
      </c>
      <c r="H88" s="126" t="s">
        <v>49</v>
      </c>
      <c r="I88" s="49"/>
      <c r="J88" s="122"/>
      <c r="K88" s="126"/>
      <c r="L88" s="49"/>
      <c r="M88" s="122"/>
      <c r="N88" s="126"/>
      <c r="O88" s="49"/>
      <c r="P88" s="122"/>
      <c r="Q88" s="126"/>
      <c r="R88" s="49"/>
      <c r="S88" s="122"/>
      <c r="T88" s="126"/>
      <c r="U88" s="44" t="s">
        <v>336</v>
      </c>
      <c r="V88" s="107" t="str">
        <f>VLOOKUP(U88,[11]Sportstätten!A36:D309,2,0)</f>
        <v xml:space="preserve">Am Jägerpark 5 </v>
      </c>
      <c r="W88" s="113" t="str">
        <f>VLOOKUP(U88,[11]Sportstätten!A36:D309,3,0)</f>
        <v>01099</v>
      </c>
      <c r="X88" s="107" t="str">
        <f>VLOOKUP(U88,[11]Sportstätten!A36:D309,4,0)</f>
        <v>Dresden</v>
      </c>
      <c r="Y88" s="44" t="s">
        <v>1217</v>
      </c>
      <c r="Z88" s="95"/>
      <c r="AA88" s="44" t="s">
        <v>1218</v>
      </c>
      <c r="AB88" s="44" t="s">
        <v>1219</v>
      </c>
      <c r="AC88" s="44"/>
    </row>
    <row r="89" spans="1:41" s="33" customFormat="1" x14ac:dyDescent="0.2">
      <c r="A89" s="53" t="s">
        <v>1087</v>
      </c>
      <c r="B89" s="53" t="s">
        <v>268</v>
      </c>
      <c r="C89" s="47">
        <v>12</v>
      </c>
      <c r="D89" s="48">
        <v>99</v>
      </c>
      <c r="E89" s="46" t="s">
        <v>30</v>
      </c>
      <c r="F89" s="49" t="s">
        <v>335</v>
      </c>
      <c r="G89" s="122" t="s">
        <v>397</v>
      </c>
      <c r="H89" s="126" t="s">
        <v>42</v>
      </c>
      <c r="I89" s="49"/>
      <c r="J89" s="122"/>
      <c r="K89" s="126"/>
      <c r="L89" s="49"/>
      <c r="M89" s="122"/>
      <c r="N89" s="126"/>
      <c r="O89" s="49"/>
      <c r="P89" s="122"/>
      <c r="Q89" s="126"/>
      <c r="R89" s="49"/>
      <c r="S89" s="122"/>
      <c r="T89" s="126"/>
      <c r="U89" s="44" t="s">
        <v>61</v>
      </c>
      <c r="V89" s="107" t="s">
        <v>62</v>
      </c>
      <c r="W89" s="113" t="s">
        <v>63</v>
      </c>
      <c r="X89" s="107" t="s">
        <v>64</v>
      </c>
      <c r="Y89" s="44" t="s">
        <v>1290</v>
      </c>
      <c r="Z89" s="95"/>
      <c r="AA89" s="44" t="s">
        <v>1291</v>
      </c>
      <c r="AB89" s="44" t="s">
        <v>1256</v>
      </c>
      <c r="AC89" s="44" t="s">
        <v>1292</v>
      </c>
    </row>
    <row r="90" spans="1:41" s="33" customFormat="1" x14ac:dyDescent="0.2">
      <c r="A90" s="53" t="s">
        <v>1795</v>
      </c>
      <c r="B90" s="53" t="s">
        <v>273</v>
      </c>
      <c r="C90" s="47">
        <v>7</v>
      </c>
      <c r="D90" s="48">
        <v>16</v>
      </c>
      <c r="E90" s="46" t="s">
        <v>30</v>
      </c>
      <c r="F90" s="49" t="s">
        <v>295</v>
      </c>
      <c r="G90" s="122" t="s">
        <v>325</v>
      </c>
      <c r="H90" s="126" t="s">
        <v>51</v>
      </c>
      <c r="I90" s="49"/>
      <c r="J90" s="122"/>
      <c r="K90" s="126"/>
      <c r="L90" s="49"/>
      <c r="M90" s="122"/>
      <c r="N90" s="126"/>
      <c r="O90" s="49"/>
      <c r="P90" s="122"/>
      <c r="Q90" s="126"/>
      <c r="R90" s="49"/>
      <c r="S90" s="122"/>
      <c r="T90" s="126"/>
      <c r="U90" s="44" t="s">
        <v>1718</v>
      </c>
      <c r="V90" s="106" t="s">
        <v>705</v>
      </c>
      <c r="W90" s="113" t="s">
        <v>130</v>
      </c>
      <c r="X90" s="107" t="s">
        <v>64</v>
      </c>
      <c r="Y90" s="44" t="s">
        <v>1719</v>
      </c>
      <c r="Z90" s="95" t="s">
        <v>1720</v>
      </c>
      <c r="AA90" s="44" t="s">
        <v>1721</v>
      </c>
      <c r="AB90" s="44" t="s">
        <v>1715</v>
      </c>
      <c r="AC90" s="44"/>
    </row>
    <row r="91" spans="1:41" s="33" customFormat="1" x14ac:dyDescent="0.2">
      <c r="A91" s="53" t="s">
        <v>1795</v>
      </c>
      <c r="B91" s="53" t="s">
        <v>273</v>
      </c>
      <c r="C91" s="47">
        <v>15</v>
      </c>
      <c r="D91" s="48">
        <v>18</v>
      </c>
      <c r="E91" s="46" t="s">
        <v>30</v>
      </c>
      <c r="F91" s="49" t="s">
        <v>305</v>
      </c>
      <c r="G91" s="122" t="s">
        <v>335</v>
      </c>
      <c r="H91" s="126" t="s">
        <v>36</v>
      </c>
      <c r="I91" s="49"/>
      <c r="J91" s="122"/>
      <c r="K91" s="126"/>
      <c r="L91" s="49"/>
      <c r="M91" s="122"/>
      <c r="N91" s="126"/>
      <c r="O91" s="49"/>
      <c r="P91" s="122"/>
      <c r="Q91" s="126"/>
      <c r="R91" s="49"/>
      <c r="S91" s="122"/>
      <c r="T91" s="126"/>
      <c r="U91" s="44" t="s">
        <v>748</v>
      </c>
      <c r="V91" s="106" t="s">
        <v>749</v>
      </c>
      <c r="W91" s="113" t="s">
        <v>77</v>
      </c>
      <c r="X91" s="107" t="s">
        <v>64</v>
      </c>
      <c r="Y91" s="44" t="s">
        <v>1719</v>
      </c>
      <c r="Z91" s="95" t="s">
        <v>1720</v>
      </c>
      <c r="AA91" s="44" t="s">
        <v>1721</v>
      </c>
      <c r="AB91" s="44" t="s">
        <v>1715</v>
      </c>
      <c r="AC91" s="44"/>
    </row>
    <row r="92" spans="1:41" s="33" customFormat="1" x14ac:dyDescent="0.2">
      <c r="A92" s="55" t="s">
        <v>747</v>
      </c>
      <c r="B92" s="55" t="s">
        <v>273</v>
      </c>
      <c r="C92" s="47">
        <v>8</v>
      </c>
      <c r="D92" s="48">
        <v>12</v>
      </c>
      <c r="E92" s="31" t="s">
        <v>30</v>
      </c>
      <c r="F92" s="49" t="s">
        <v>284</v>
      </c>
      <c r="G92" s="122" t="s">
        <v>305</v>
      </c>
      <c r="H92" s="126" t="s">
        <v>47</v>
      </c>
      <c r="I92" s="49" t="s">
        <v>284</v>
      </c>
      <c r="J92" s="122" t="s">
        <v>305</v>
      </c>
      <c r="K92" s="126" t="s">
        <v>33</v>
      </c>
      <c r="L92" s="49"/>
      <c r="M92" s="122"/>
      <c r="N92" s="126"/>
      <c r="O92" s="49"/>
      <c r="P92" s="122"/>
      <c r="Q92" s="126"/>
      <c r="R92" s="49"/>
      <c r="S92" s="122"/>
      <c r="T92" s="126"/>
      <c r="U92" s="32" t="s">
        <v>1457</v>
      </c>
      <c r="V92" s="106" t="s">
        <v>1467</v>
      </c>
      <c r="W92" s="112" t="s">
        <v>788</v>
      </c>
      <c r="X92" s="106" t="s">
        <v>1468</v>
      </c>
      <c r="Y92" s="32" t="s">
        <v>1458</v>
      </c>
      <c r="Z92" s="96" t="s">
        <v>1459</v>
      </c>
      <c r="AA92" s="32" t="s">
        <v>1460</v>
      </c>
      <c r="AB92" s="32" t="s">
        <v>1461</v>
      </c>
      <c r="AC92" s="32" t="s">
        <v>1462</v>
      </c>
    </row>
    <row r="93" spans="1:41" s="33" customFormat="1" x14ac:dyDescent="0.2">
      <c r="A93" s="55" t="s">
        <v>747</v>
      </c>
      <c r="B93" s="55" t="s">
        <v>273</v>
      </c>
      <c r="C93" s="47">
        <v>13</v>
      </c>
      <c r="D93" s="48">
        <v>17</v>
      </c>
      <c r="E93" s="31" t="s">
        <v>30</v>
      </c>
      <c r="F93" s="49" t="s">
        <v>305</v>
      </c>
      <c r="G93" s="122" t="s">
        <v>335</v>
      </c>
      <c r="H93" s="126" t="s">
        <v>47</v>
      </c>
      <c r="I93" s="49" t="s">
        <v>305</v>
      </c>
      <c r="J93" s="122" t="s">
        <v>335</v>
      </c>
      <c r="K93" s="126" t="s">
        <v>33</v>
      </c>
      <c r="L93" s="49"/>
      <c r="M93" s="122"/>
      <c r="N93" s="126"/>
      <c r="O93" s="49"/>
      <c r="P93" s="122"/>
      <c r="Q93" s="126"/>
      <c r="R93" s="49"/>
      <c r="S93" s="122"/>
      <c r="T93" s="126"/>
      <c r="U93" s="32" t="s">
        <v>1457</v>
      </c>
      <c r="V93" s="106" t="s">
        <v>1467</v>
      </c>
      <c r="W93" s="112" t="s">
        <v>788</v>
      </c>
      <c r="X93" s="106" t="s">
        <v>1468</v>
      </c>
      <c r="Y93" s="32" t="s">
        <v>1458</v>
      </c>
      <c r="Z93" s="96" t="s">
        <v>1459</v>
      </c>
      <c r="AA93" s="32" t="s">
        <v>1460</v>
      </c>
      <c r="AB93" s="32" t="s">
        <v>1461</v>
      </c>
      <c r="AC93" s="32" t="s">
        <v>1462</v>
      </c>
    </row>
    <row r="94" spans="1:41" s="33" customFormat="1" x14ac:dyDescent="0.2">
      <c r="A94" s="53" t="s">
        <v>662</v>
      </c>
      <c r="B94" s="53" t="s">
        <v>283</v>
      </c>
      <c r="C94" s="47">
        <v>30</v>
      </c>
      <c r="D94" s="48">
        <v>80</v>
      </c>
      <c r="E94" s="46" t="s">
        <v>30</v>
      </c>
      <c r="F94" s="49" t="s">
        <v>325</v>
      </c>
      <c r="G94" s="122" t="s">
        <v>345</v>
      </c>
      <c r="H94" s="126" t="s">
        <v>47</v>
      </c>
      <c r="I94" s="49"/>
      <c r="J94" s="122"/>
      <c r="K94" s="126"/>
      <c r="L94" s="49"/>
      <c r="M94" s="122"/>
      <c r="N94" s="126"/>
      <c r="O94" s="49"/>
      <c r="P94" s="122"/>
      <c r="Q94" s="126"/>
      <c r="R94" s="49"/>
      <c r="S94" s="122"/>
      <c r="T94" s="126"/>
      <c r="U94" s="44" t="s">
        <v>100</v>
      </c>
      <c r="V94" s="106" t="s">
        <v>101</v>
      </c>
      <c r="W94" s="112" t="s">
        <v>88</v>
      </c>
      <c r="X94" s="106" t="s">
        <v>64</v>
      </c>
      <c r="Y94" s="44" t="s">
        <v>1346</v>
      </c>
      <c r="Z94" s="95"/>
      <c r="AA94" s="44" t="s">
        <v>1347</v>
      </c>
      <c r="AB94" s="44" t="s">
        <v>1342</v>
      </c>
      <c r="AC94" s="44"/>
    </row>
    <row r="95" spans="1:41" s="33" customFormat="1" x14ac:dyDescent="0.2">
      <c r="A95" s="53" t="s">
        <v>968</v>
      </c>
      <c r="B95" s="53" t="s">
        <v>288</v>
      </c>
      <c r="C95" s="47">
        <v>18</v>
      </c>
      <c r="D95" s="48">
        <v>99</v>
      </c>
      <c r="E95" s="46" t="s">
        <v>30</v>
      </c>
      <c r="F95" s="49" t="s">
        <v>366</v>
      </c>
      <c r="G95" s="122" t="s">
        <v>397</v>
      </c>
      <c r="H95" s="126" t="s">
        <v>36</v>
      </c>
      <c r="I95" s="49"/>
      <c r="J95" s="122"/>
      <c r="K95" s="126"/>
      <c r="L95" s="49"/>
      <c r="M95" s="122"/>
      <c r="N95" s="126"/>
      <c r="O95" s="49"/>
      <c r="P95" s="122"/>
      <c r="Q95" s="126"/>
      <c r="R95" s="49"/>
      <c r="S95" s="122"/>
      <c r="T95" s="126"/>
      <c r="U95" s="44" t="s">
        <v>44</v>
      </c>
      <c r="V95" s="106" t="s">
        <v>442</v>
      </c>
      <c r="W95" s="113" t="s">
        <v>246</v>
      </c>
      <c r="X95" s="107" t="s">
        <v>64</v>
      </c>
      <c r="Y95" s="44" t="s">
        <v>1187</v>
      </c>
      <c r="Z95" s="95" t="s">
        <v>1188</v>
      </c>
      <c r="AA95" s="44" t="s">
        <v>1189</v>
      </c>
      <c r="AB95" s="44" t="s">
        <v>1776</v>
      </c>
      <c r="AC95" s="44"/>
    </row>
    <row r="96" spans="1:41" s="33" customFormat="1" x14ac:dyDescent="0.2">
      <c r="A96" s="53" t="s">
        <v>1087</v>
      </c>
      <c r="B96" s="53" t="s">
        <v>288</v>
      </c>
      <c r="C96" s="47">
        <v>10</v>
      </c>
      <c r="D96" s="48">
        <v>14</v>
      </c>
      <c r="E96" s="46" t="s">
        <v>30</v>
      </c>
      <c r="F96" s="49" t="s">
        <v>325</v>
      </c>
      <c r="G96" s="122" t="s">
        <v>345</v>
      </c>
      <c r="H96" s="126" t="s">
        <v>51</v>
      </c>
      <c r="I96" s="49"/>
      <c r="J96" s="122"/>
      <c r="K96" s="126"/>
      <c r="L96" s="49"/>
      <c r="M96" s="122"/>
      <c r="N96" s="126"/>
      <c r="O96" s="49"/>
      <c r="P96" s="122"/>
      <c r="Q96" s="126"/>
      <c r="R96" s="49"/>
      <c r="S96" s="122"/>
      <c r="T96" s="126"/>
      <c r="U96" s="44" t="s">
        <v>403</v>
      </c>
      <c r="V96" s="107" t="s">
        <v>404</v>
      </c>
      <c r="W96" s="108" t="s">
        <v>116</v>
      </c>
      <c r="X96" s="108" t="s">
        <v>64</v>
      </c>
      <c r="Y96" s="44" t="s">
        <v>1270</v>
      </c>
      <c r="Z96" s="90"/>
      <c r="AA96" s="90" t="s">
        <v>1303</v>
      </c>
      <c r="AB96" s="91" t="s">
        <v>1256</v>
      </c>
      <c r="AC96" s="90"/>
      <c r="AD96" s="86"/>
      <c r="AE96" s="48"/>
      <c r="AF96" s="49"/>
      <c r="AG96" s="50"/>
      <c r="AH96" s="48"/>
      <c r="AI96" s="49"/>
      <c r="AJ96" s="50"/>
      <c r="AK96" s="48"/>
      <c r="AL96" s="49"/>
      <c r="AM96" s="50"/>
      <c r="AN96" s="48"/>
      <c r="AO96" s="44"/>
    </row>
    <row r="97" spans="1:29" s="33" customFormat="1" x14ac:dyDescent="0.2">
      <c r="A97" s="53" t="s">
        <v>1130</v>
      </c>
      <c r="B97" s="53" t="s">
        <v>288</v>
      </c>
      <c r="C97" s="47">
        <v>5</v>
      </c>
      <c r="D97" s="48">
        <v>11</v>
      </c>
      <c r="E97" s="46" t="s">
        <v>30</v>
      </c>
      <c r="F97" s="49" t="s">
        <v>295</v>
      </c>
      <c r="G97" s="122" t="s">
        <v>325</v>
      </c>
      <c r="H97" s="126" t="s">
        <v>51</v>
      </c>
      <c r="I97" s="49"/>
      <c r="J97" s="122"/>
      <c r="K97" s="126"/>
      <c r="L97" s="49"/>
      <c r="M97" s="122"/>
      <c r="N97" s="126"/>
      <c r="O97" s="49"/>
      <c r="P97" s="122"/>
      <c r="Q97" s="126"/>
      <c r="R97" s="49"/>
      <c r="S97" s="122"/>
      <c r="T97" s="126"/>
      <c r="U97" s="44" t="s">
        <v>280</v>
      </c>
      <c r="V97" s="106" t="s">
        <v>281</v>
      </c>
      <c r="W97" s="113" t="s">
        <v>257</v>
      </c>
      <c r="X97" s="107" t="s">
        <v>64</v>
      </c>
      <c r="Y97" s="44"/>
      <c r="Z97" s="95"/>
      <c r="AA97" s="44" t="s">
        <v>1762</v>
      </c>
      <c r="AB97" s="44" t="s">
        <v>1763</v>
      </c>
      <c r="AC97" s="44" t="s">
        <v>1764</v>
      </c>
    </row>
    <row r="98" spans="1:29" s="33" customFormat="1" x14ac:dyDescent="0.2">
      <c r="A98" s="53" t="s">
        <v>1130</v>
      </c>
      <c r="B98" s="53" t="s">
        <v>288</v>
      </c>
      <c r="C98" s="47">
        <v>9</v>
      </c>
      <c r="D98" s="48">
        <v>13</v>
      </c>
      <c r="E98" s="46" t="s">
        <v>30</v>
      </c>
      <c r="F98" s="49" t="s">
        <v>284</v>
      </c>
      <c r="G98" s="122" t="s">
        <v>315</v>
      </c>
      <c r="H98" s="126" t="s">
        <v>47</v>
      </c>
      <c r="I98" s="49"/>
      <c r="J98" s="122"/>
      <c r="K98" s="126"/>
      <c r="L98" s="49"/>
      <c r="M98" s="122"/>
      <c r="N98" s="126"/>
      <c r="O98" s="49"/>
      <c r="P98" s="122"/>
      <c r="Q98" s="126"/>
      <c r="R98" s="49"/>
      <c r="S98" s="122"/>
      <c r="T98" s="126"/>
      <c r="U98" s="44" t="s">
        <v>275</v>
      </c>
      <c r="V98" s="106" t="s">
        <v>276</v>
      </c>
      <c r="W98" s="113" t="s">
        <v>145</v>
      </c>
      <c r="X98" s="107" t="s">
        <v>64</v>
      </c>
      <c r="Y98" s="44"/>
      <c r="Z98" s="95"/>
      <c r="AA98" s="44" t="s">
        <v>1762</v>
      </c>
      <c r="AB98" s="44" t="s">
        <v>1763</v>
      </c>
      <c r="AC98" s="44" t="s">
        <v>1765</v>
      </c>
    </row>
    <row r="99" spans="1:29" s="33" customFormat="1" x14ac:dyDescent="0.2">
      <c r="A99" s="53" t="s">
        <v>1130</v>
      </c>
      <c r="B99" s="53" t="s">
        <v>288</v>
      </c>
      <c r="C99" s="47">
        <v>9</v>
      </c>
      <c r="D99" s="48">
        <v>13</v>
      </c>
      <c r="E99" s="46" t="s">
        <v>30</v>
      </c>
      <c r="F99" s="49" t="s">
        <v>295</v>
      </c>
      <c r="G99" s="122" t="s">
        <v>325</v>
      </c>
      <c r="H99" s="126" t="s">
        <v>33</v>
      </c>
      <c r="I99" s="49"/>
      <c r="J99" s="122"/>
      <c r="K99" s="126"/>
      <c r="L99" s="49"/>
      <c r="M99" s="122"/>
      <c r="N99" s="126"/>
      <c r="O99" s="49"/>
      <c r="P99" s="122"/>
      <c r="Q99" s="126"/>
      <c r="R99" s="49"/>
      <c r="S99" s="122"/>
      <c r="T99" s="126"/>
      <c r="U99" s="44" t="s">
        <v>280</v>
      </c>
      <c r="V99" s="106" t="s">
        <v>281</v>
      </c>
      <c r="W99" s="113" t="s">
        <v>257</v>
      </c>
      <c r="X99" s="107" t="s">
        <v>64</v>
      </c>
      <c r="Y99" s="44"/>
      <c r="Z99" s="95"/>
      <c r="AA99" s="44" t="s">
        <v>1762</v>
      </c>
      <c r="AB99" s="44" t="s">
        <v>1763</v>
      </c>
      <c r="AC99" s="44" t="s">
        <v>1765</v>
      </c>
    </row>
    <row r="100" spans="1:29" s="33" customFormat="1" x14ac:dyDescent="0.2">
      <c r="A100" s="53" t="s">
        <v>1130</v>
      </c>
      <c r="B100" s="53" t="s">
        <v>288</v>
      </c>
      <c r="C100" s="47">
        <v>13</v>
      </c>
      <c r="D100" s="48">
        <v>17</v>
      </c>
      <c r="E100" s="46" t="s">
        <v>30</v>
      </c>
      <c r="F100" s="49" t="s">
        <v>295</v>
      </c>
      <c r="G100" s="122" t="s">
        <v>335</v>
      </c>
      <c r="H100" s="126" t="s">
        <v>47</v>
      </c>
      <c r="I100" s="49"/>
      <c r="J100" s="122"/>
      <c r="K100" s="126"/>
      <c r="L100" s="49"/>
      <c r="M100" s="122"/>
      <c r="N100" s="126"/>
      <c r="O100" s="49"/>
      <c r="P100" s="122"/>
      <c r="Q100" s="126"/>
      <c r="R100" s="49"/>
      <c r="S100" s="122"/>
      <c r="T100" s="126"/>
      <c r="U100" s="44" t="s">
        <v>772</v>
      </c>
      <c r="V100" s="106" t="s">
        <v>773</v>
      </c>
      <c r="W100" s="113" t="s">
        <v>195</v>
      </c>
      <c r="X100" s="107" t="s">
        <v>64</v>
      </c>
      <c r="Y100" s="44"/>
      <c r="Z100" s="95"/>
      <c r="AA100" s="44" t="s">
        <v>1762</v>
      </c>
      <c r="AB100" s="44" t="s">
        <v>1763</v>
      </c>
      <c r="AC100" s="44" t="s">
        <v>1766</v>
      </c>
    </row>
    <row r="101" spans="1:29" s="33" customFormat="1" x14ac:dyDescent="0.2">
      <c r="A101" s="53" t="s">
        <v>1130</v>
      </c>
      <c r="B101" s="53" t="s">
        <v>288</v>
      </c>
      <c r="C101" s="47">
        <v>13</v>
      </c>
      <c r="D101" s="48">
        <v>15</v>
      </c>
      <c r="E101" s="46" t="s">
        <v>30</v>
      </c>
      <c r="F101" s="49" t="s">
        <v>305</v>
      </c>
      <c r="G101" s="122" t="s">
        <v>335</v>
      </c>
      <c r="H101" s="126" t="s">
        <v>33</v>
      </c>
      <c r="I101" s="49"/>
      <c r="J101" s="122"/>
      <c r="K101" s="126"/>
      <c r="L101" s="49"/>
      <c r="M101" s="122"/>
      <c r="N101" s="126"/>
      <c r="O101" s="49"/>
      <c r="P101" s="122"/>
      <c r="Q101" s="126"/>
      <c r="R101" s="49"/>
      <c r="S101" s="122"/>
      <c r="T101" s="126"/>
      <c r="U101" s="44" t="s">
        <v>155</v>
      </c>
      <c r="V101" s="106" t="s">
        <v>156</v>
      </c>
      <c r="W101" s="113" t="s">
        <v>82</v>
      </c>
      <c r="X101" s="107" t="s">
        <v>64</v>
      </c>
      <c r="Y101" s="44"/>
      <c r="Z101" s="95"/>
      <c r="AA101" s="44" t="s">
        <v>1762</v>
      </c>
      <c r="AB101" s="44" t="s">
        <v>1763</v>
      </c>
      <c r="AC101" s="44" t="s">
        <v>1767</v>
      </c>
    </row>
    <row r="102" spans="1:29" s="33" customFormat="1" x14ac:dyDescent="0.2">
      <c r="A102" s="53" t="s">
        <v>1130</v>
      </c>
      <c r="B102" s="53" t="s">
        <v>288</v>
      </c>
      <c r="C102" s="47">
        <v>15</v>
      </c>
      <c r="D102" s="48">
        <v>17</v>
      </c>
      <c r="E102" s="46" t="s">
        <v>30</v>
      </c>
      <c r="F102" s="49" t="s">
        <v>295</v>
      </c>
      <c r="G102" s="122" t="s">
        <v>325</v>
      </c>
      <c r="H102" s="126" t="s">
        <v>42</v>
      </c>
      <c r="I102" s="49"/>
      <c r="J102" s="122"/>
      <c r="K102" s="126"/>
      <c r="L102" s="49"/>
      <c r="M102" s="122"/>
      <c r="N102" s="126"/>
      <c r="O102" s="49"/>
      <c r="P102" s="122"/>
      <c r="Q102" s="126"/>
      <c r="R102" s="49"/>
      <c r="S102" s="122"/>
      <c r="T102" s="126"/>
      <c r="U102" s="44" t="s">
        <v>275</v>
      </c>
      <c r="V102" s="106" t="s">
        <v>276</v>
      </c>
      <c r="W102" s="113" t="s">
        <v>145</v>
      </c>
      <c r="X102" s="107" t="s">
        <v>64</v>
      </c>
      <c r="Y102" s="44"/>
      <c r="Z102" s="95"/>
      <c r="AA102" s="44" t="s">
        <v>1762</v>
      </c>
      <c r="AB102" s="44" t="s">
        <v>1763</v>
      </c>
      <c r="AC102" s="44" t="s">
        <v>1768</v>
      </c>
    </row>
    <row r="103" spans="1:29" s="33" customFormat="1" ht="15" customHeight="1" x14ac:dyDescent="0.2">
      <c r="A103" s="53" t="s">
        <v>1130</v>
      </c>
      <c r="B103" s="53" t="s">
        <v>288</v>
      </c>
      <c r="C103" s="47">
        <v>17</v>
      </c>
      <c r="D103" s="48">
        <v>99</v>
      </c>
      <c r="E103" s="46" t="s">
        <v>30</v>
      </c>
      <c r="F103" s="49" t="s">
        <v>366</v>
      </c>
      <c r="G103" s="122" t="s">
        <v>407</v>
      </c>
      <c r="H103" s="126" t="s">
        <v>47</v>
      </c>
      <c r="I103" s="49"/>
      <c r="J103" s="122"/>
      <c r="K103" s="126"/>
      <c r="L103" s="49"/>
      <c r="M103" s="122"/>
      <c r="N103" s="126"/>
      <c r="O103" s="49"/>
      <c r="P103" s="122"/>
      <c r="Q103" s="126"/>
      <c r="R103" s="49"/>
      <c r="S103" s="122"/>
      <c r="T103" s="126"/>
      <c r="U103" s="44" t="s">
        <v>155</v>
      </c>
      <c r="V103" s="106" t="s">
        <v>156</v>
      </c>
      <c r="W103" s="113" t="s">
        <v>82</v>
      </c>
      <c r="X103" s="107" t="s">
        <v>64</v>
      </c>
      <c r="Y103" s="44"/>
      <c r="Z103" s="95"/>
      <c r="AA103" s="44" t="s">
        <v>1762</v>
      </c>
      <c r="AB103" s="44" t="s">
        <v>1763</v>
      </c>
      <c r="AC103" s="44" t="s">
        <v>1769</v>
      </c>
    </row>
    <row r="104" spans="1:29" s="33" customFormat="1" x14ac:dyDescent="0.2">
      <c r="A104" s="53" t="s">
        <v>1130</v>
      </c>
      <c r="B104" s="53" t="s">
        <v>288</v>
      </c>
      <c r="C104" s="47">
        <v>17</v>
      </c>
      <c r="D104" s="48">
        <v>99</v>
      </c>
      <c r="E104" s="46" t="s">
        <v>30</v>
      </c>
      <c r="F104" s="49" t="s">
        <v>325</v>
      </c>
      <c r="G104" s="122" t="s">
        <v>356</v>
      </c>
      <c r="H104" s="126" t="s">
        <v>42</v>
      </c>
      <c r="I104" s="49"/>
      <c r="J104" s="122"/>
      <c r="K104" s="126"/>
      <c r="L104" s="49"/>
      <c r="M104" s="122"/>
      <c r="N104" s="126"/>
      <c r="O104" s="49"/>
      <c r="P104" s="122"/>
      <c r="Q104" s="126"/>
      <c r="R104" s="49"/>
      <c r="S104" s="122"/>
      <c r="T104" s="126"/>
      <c r="U104" s="44" t="s">
        <v>275</v>
      </c>
      <c r="V104" s="106" t="s">
        <v>276</v>
      </c>
      <c r="W104" s="113" t="s">
        <v>145</v>
      </c>
      <c r="X104" s="107" t="s">
        <v>64</v>
      </c>
      <c r="Y104" s="44"/>
      <c r="Z104" s="95"/>
      <c r="AA104" s="44" t="s">
        <v>1762</v>
      </c>
      <c r="AB104" s="44" t="s">
        <v>1763</v>
      </c>
      <c r="AC104" s="44" t="s">
        <v>1769</v>
      </c>
    </row>
    <row r="105" spans="1:29" s="33" customFormat="1" x14ac:dyDescent="0.2">
      <c r="A105" s="53" t="s">
        <v>1130</v>
      </c>
      <c r="B105" s="53" t="s">
        <v>288</v>
      </c>
      <c r="C105" s="47">
        <v>17</v>
      </c>
      <c r="D105" s="48">
        <v>99</v>
      </c>
      <c r="E105" s="46" t="s">
        <v>30</v>
      </c>
      <c r="F105" s="49" t="s">
        <v>335</v>
      </c>
      <c r="G105" s="122" t="s">
        <v>397</v>
      </c>
      <c r="H105" s="126" t="s">
        <v>47</v>
      </c>
      <c r="I105" s="49"/>
      <c r="J105" s="122"/>
      <c r="K105" s="126"/>
      <c r="L105" s="49"/>
      <c r="M105" s="122"/>
      <c r="N105" s="126"/>
      <c r="O105" s="49"/>
      <c r="P105" s="122"/>
      <c r="Q105" s="126"/>
      <c r="R105" s="49"/>
      <c r="S105" s="122"/>
      <c r="T105" s="126"/>
      <c r="U105" s="44" t="s">
        <v>772</v>
      </c>
      <c r="V105" s="106" t="s">
        <v>773</v>
      </c>
      <c r="W105" s="113" t="s">
        <v>195</v>
      </c>
      <c r="X105" s="107" t="s">
        <v>64</v>
      </c>
      <c r="Y105" s="44"/>
      <c r="Z105" s="95"/>
      <c r="AA105" s="44" t="s">
        <v>1762</v>
      </c>
      <c r="AB105" s="44" t="s">
        <v>1763</v>
      </c>
      <c r="AC105" s="44" t="s">
        <v>1770</v>
      </c>
    </row>
    <row r="106" spans="1:29" s="33" customFormat="1" x14ac:dyDescent="0.2">
      <c r="A106" s="53" t="s">
        <v>1130</v>
      </c>
      <c r="B106" s="53" t="s">
        <v>288</v>
      </c>
      <c r="C106" s="47">
        <v>17</v>
      </c>
      <c r="D106" s="48">
        <v>99</v>
      </c>
      <c r="E106" s="46" t="s">
        <v>30</v>
      </c>
      <c r="F106" s="49" t="s">
        <v>335</v>
      </c>
      <c r="G106" s="122" t="s">
        <v>376</v>
      </c>
      <c r="H106" s="126" t="s">
        <v>33</v>
      </c>
      <c r="I106" s="49"/>
      <c r="J106" s="122"/>
      <c r="K106" s="126"/>
      <c r="L106" s="49"/>
      <c r="M106" s="122"/>
      <c r="N106" s="126"/>
      <c r="O106" s="49"/>
      <c r="P106" s="122"/>
      <c r="Q106" s="126"/>
      <c r="R106" s="49"/>
      <c r="S106" s="122"/>
      <c r="T106" s="126"/>
      <c r="U106" s="44" t="s">
        <v>155</v>
      </c>
      <c r="V106" s="106" t="s">
        <v>156</v>
      </c>
      <c r="W106" s="113" t="s">
        <v>82</v>
      </c>
      <c r="X106" s="107" t="s">
        <v>64</v>
      </c>
      <c r="Y106" s="44"/>
      <c r="Z106" s="95"/>
      <c r="AA106" s="44" t="s">
        <v>1762</v>
      </c>
      <c r="AB106" s="44" t="s">
        <v>1763</v>
      </c>
      <c r="AC106" s="44" t="s">
        <v>1770</v>
      </c>
    </row>
    <row r="107" spans="1:29" s="33" customFormat="1" x14ac:dyDescent="0.2">
      <c r="A107" s="53" t="s">
        <v>1130</v>
      </c>
      <c r="B107" s="53" t="s">
        <v>288</v>
      </c>
      <c r="C107" s="47">
        <v>17</v>
      </c>
      <c r="D107" s="48">
        <v>99</v>
      </c>
      <c r="E107" s="46" t="s">
        <v>30</v>
      </c>
      <c r="F107" s="49" t="s">
        <v>366</v>
      </c>
      <c r="G107" s="122" t="s">
        <v>407</v>
      </c>
      <c r="H107" s="126" t="s">
        <v>42</v>
      </c>
      <c r="I107" s="49"/>
      <c r="J107" s="122"/>
      <c r="K107" s="126"/>
      <c r="L107" s="49"/>
      <c r="M107" s="122"/>
      <c r="N107" s="126"/>
      <c r="O107" s="49"/>
      <c r="P107" s="122"/>
      <c r="Q107" s="126"/>
      <c r="R107" s="49"/>
      <c r="S107" s="122"/>
      <c r="T107" s="126"/>
      <c r="U107" s="44" t="s">
        <v>155</v>
      </c>
      <c r="V107" s="106" t="s">
        <v>156</v>
      </c>
      <c r="W107" s="113" t="s">
        <v>82</v>
      </c>
      <c r="X107" s="107" t="s">
        <v>64</v>
      </c>
      <c r="Y107" s="44"/>
      <c r="Z107" s="95"/>
      <c r="AA107" s="44" t="s">
        <v>1762</v>
      </c>
      <c r="AB107" s="44" t="s">
        <v>1763</v>
      </c>
      <c r="AC107" s="44" t="s">
        <v>1770</v>
      </c>
    </row>
    <row r="108" spans="1:29" s="33" customFormat="1" x14ac:dyDescent="0.2">
      <c r="A108" s="53" t="s">
        <v>1130</v>
      </c>
      <c r="B108" s="53" t="s">
        <v>288</v>
      </c>
      <c r="C108" s="47">
        <v>17</v>
      </c>
      <c r="D108" s="48">
        <v>99</v>
      </c>
      <c r="E108" s="46" t="s">
        <v>30</v>
      </c>
      <c r="F108" s="49" t="s">
        <v>356</v>
      </c>
      <c r="G108" s="122" t="s">
        <v>397</v>
      </c>
      <c r="H108" s="126" t="s">
        <v>33</v>
      </c>
      <c r="I108" s="49"/>
      <c r="J108" s="122"/>
      <c r="K108" s="126"/>
      <c r="L108" s="49"/>
      <c r="M108" s="122"/>
      <c r="N108" s="126"/>
      <c r="O108" s="49"/>
      <c r="P108" s="122"/>
      <c r="Q108" s="126"/>
      <c r="R108" s="49"/>
      <c r="S108" s="122"/>
      <c r="T108" s="126"/>
      <c r="U108" s="44" t="s">
        <v>772</v>
      </c>
      <c r="V108" s="106" t="s">
        <v>773</v>
      </c>
      <c r="W108" s="113" t="s">
        <v>195</v>
      </c>
      <c r="X108" s="107" t="s">
        <v>64</v>
      </c>
      <c r="Y108" s="44"/>
      <c r="Z108" s="95"/>
      <c r="AA108" s="44" t="s">
        <v>1762</v>
      </c>
      <c r="AB108" s="44" t="s">
        <v>1763</v>
      </c>
      <c r="AC108" s="44" t="s">
        <v>1771</v>
      </c>
    </row>
    <row r="109" spans="1:29" s="33" customFormat="1" x14ac:dyDescent="0.2">
      <c r="A109" s="53" t="s">
        <v>1130</v>
      </c>
      <c r="B109" s="53" t="s">
        <v>288</v>
      </c>
      <c r="C109" s="47">
        <v>17</v>
      </c>
      <c r="D109" s="48">
        <v>99</v>
      </c>
      <c r="E109" s="46" t="s">
        <v>30</v>
      </c>
      <c r="F109" s="49" t="s">
        <v>284</v>
      </c>
      <c r="G109" s="122" t="s">
        <v>315</v>
      </c>
      <c r="H109" s="126" t="s">
        <v>51</v>
      </c>
      <c r="I109" s="49"/>
      <c r="J109" s="122"/>
      <c r="K109" s="126"/>
      <c r="L109" s="49"/>
      <c r="M109" s="122"/>
      <c r="N109" s="126"/>
      <c r="O109" s="49"/>
      <c r="P109" s="122"/>
      <c r="Q109" s="126"/>
      <c r="R109" s="49"/>
      <c r="S109" s="122"/>
      <c r="T109" s="126"/>
      <c r="U109" s="44" t="s">
        <v>275</v>
      </c>
      <c r="V109" s="106" t="s">
        <v>276</v>
      </c>
      <c r="W109" s="113" t="s">
        <v>145</v>
      </c>
      <c r="X109" s="107" t="s">
        <v>64</v>
      </c>
      <c r="Y109" s="44"/>
      <c r="Z109" s="95"/>
      <c r="AA109" s="44" t="s">
        <v>1762</v>
      </c>
      <c r="AB109" s="44" t="s">
        <v>1763</v>
      </c>
      <c r="AC109" s="44" t="s">
        <v>1771</v>
      </c>
    </row>
    <row r="110" spans="1:29" s="33" customFormat="1" x14ac:dyDescent="0.2">
      <c r="A110" s="53" t="s">
        <v>1133</v>
      </c>
      <c r="B110" s="53" t="s">
        <v>288</v>
      </c>
      <c r="C110" s="47">
        <v>8</v>
      </c>
      <c r="D110" s="48">
        <v>12</v>
      </c>
      <c r="E110" s="46" t="s">
        <v>30</v>
      </c>
      <c r="F110" s="49" t="s">
        <v>284</v>
      </c>
      <c r="G110" s="122" t="s">
        <v>325</v>
      </c>
      <c r="H110" s="126" t="s">
        <v>47</v>
      </c>
      <c r="I110" s="49" t="s">
        <v>284</v>
      </c>
      <c r="J110" s="122" t="s">
        <v>325</v>
      </c>
      <c r="K110" s="126" t="s">
        <v>42</v>
      </c>
      <c r="L110" s="49"/>
      <c r="M110" s="122"/>
      <c r="N110" s="126"/>
      <c r="O110" s="49"/>
      <c r="P110" s="122"/>
      <c r="Q110" s="126"/>
      <c r="R110" s="49"/>
      <c r="S110" s="122"/>
      <c r="T110" s="126"/>
      <c r="U110" s="44" t="s">
        <v>134</v>
      </c>
      <c r="V110" s="106" t="s">
        <v>135</v>
      </c>
      <c r="W110" s="105" t="s">
        <v>63</v>
      </c>
      <c r="X110" s="105" t="s">
        <v>64</v>
      </c>
      <c r="Y110" s="44" t="s">
        <v>1632</v>
      </c>
      <c r="Z110" s="95" t="s">
        <v>1633</v>
      </c>
      <c r="AA110" s="44" t="s">
        <v>1634</v>
      </c>
      <c r="AB110" s="44" t="s">
        <v>1635</v>
      </c>
      <c r="AC110" s="44" t="s">
        <v>1636</v>
      </c>
    </row>
    <row r="111" spans="1:29" s="33" customFormat="1" x14ac:dyDescent="0.2">
      <c r="A111" s="53" t="s">
        <v>1133</v>
      </c>
      <c r="B111" s="53" t="s">
        <v>288</v>
      </c>
      <c r="C111" s="47">
        <v>13</v>
      </c>
      <c r="D111" s="48">
        <v>17</v>
      </c>
      <c r="E111" s="46" t="s">
        <v>30</v>
      </c>
      <c r="F111" s="49" t="s">
        <v>284</v>
      </c>
      <c r="G111" s="122" t="s">
        <v>325</v>
      </c>
      <c r="H111" s="126" t="s">
        <v>47</v>
      </c>
      <c r="I111" s="49" t="s">
        <v>315</v>
      </c>
      <c r="J111" s="122" t="s">
        <v>356</v>
      </c>
      <c r="K111" s="126" t="s">
        <v>33</v>
      </c>
      <c r="L111" s="49"/>
      <c r="M111" s="122"/>
      <c r="N111" s="126"/>
      <c r="O111" s="49"/>
      <c r="P111" s="122"/>
      <c r="Q111" s="126"/>
      <c r="R111" s="49"/>
      <c r="S111" s="122"/>
      <c r="T111" s="126"/>
      <c r="U111" s="44" t="s">
        <v>134</v>
      </c>
      <c r="V111" s="106" t="s">
        <v>135</v>
      </c>
      <c r="W111" s="105" t="s">
        <v>63</v>
      </c>
      <c r="X111" s="105" t="s">
        <v>64</v>
      </c>
      <c r="Y111" s="44" t="s">
        <v>1632</v>
      </c>
      <c r="Z111" s="95" t="s">
        <v>1633</v>
      </c>
      <c r="AA111" s="44" t="s">
        <v>1634</v>
      </c>
      <c r="AB111" s="44" t="s">
        <v>1635</v>
      </c>
      <c r="AC111" s="44" t="s">
        <v>1637</v>
      </c>
    </row>
    <row r="112" spans="1:29" s="33" customFormat="1" x14ac:dyDescent="0.2">
      <c r="A112" s="53" t="s">
        <v>1133</v>
      </c>
      <c r="B112" s="53" t="s">
        <v>288</v>
      </c>
      <c r="C112" s="47">
        <v>15</v>
      </c>
      <c r="D112" s="48"/>
      <c r="E112" s="46" t="s">
        <v>30</v>
      </c>
      <c r="F112" s="49" t="s">
        <v>335</v>
      </c>
      <c r="G112" s="122" t="s">
        <v>366</v>
      </c>
      <c r="H112" s="126" t="s">
        <v>36</v>
      </c>
      <c r="I112" s="49"/>
      <c r="J112" s="122"/>
      <c r="K112" s="126"/>
      <c r="L112" s="49"/>
      <c r="M112" s="122"/>
      <c r="N112" s="126"/>
      <c r="O112" s="49"/>
      <c r="P112" s="122"/>
      <c r="Q112" s="126"/>
      <c r="R112" s="49"/>
      <c r="S112" s="122"/>
      <c r="T112" s="126"/>
      <c r="U112" s="44" t="s">
        <v>134</v>
      </c>
      <c r="V112" s="106" t="s">
        <v>135</v>
      </c>
      <c r="W112" s="105" t="s">
        <v>63</v>
      </c>
      <c r="X112" s="105" t="s">
        <v>64</v>
      </c>
      <c r="Y112" s="44" t="s">
        <v>1632</v>
      </c>
      <c r="Z112" s="95" t="s">
        <v>1633</v>
      </c>
      <c r="AA112" s="44" t="s">
        <v>1634</v>
      </c>
      <c r="AB112" s="44" t="s">
        <v>1635</v>
      </c>
      <c r="AC112" s="44" t="s">
        <v>1638</v>
      </c>
    </row>
    <row r="113" spans="1:128" s="33" customFormat="1" x14ac:dyDescent="0.2">
      <c r="A113" s="53" t="s">
        <v>1133</v>
      </c>
      <c r="B113" s="53" t="s">
        <v>288</v>
      </c>
      <c r="C113" s="47">
        <v>16</v>
      </c>
      <c r="D113" s="48"/>
      <c r="E113" s="46" t="s">
        <v>30</v>
      </c>
      <c r="F113" s="49" t="s">
        <v>356</v>
      </c>
      <c r="G113" s="122" t="s">
        <v>397</v>
      </c>
      <c r="H113" s="126" t="s">
        <v>36</v>
      </c>
      <c r="I113" s="49" t="s">
        <v>356</v>
      </c>
      <c r="J113" s="122" t="s">
        <v>397</v>
      </c>
      <c r="K113" s="126" t="s">
        <v>33</v>
      </c>
      <c r="L113" s="49"/>
      <c r="M113" s="122"/>
      <c r="N113" s="126"/>
      <c r="O113" s="49"/>
      <c r="P113" s="122"/>
      <c r="Q113" s="126"/>
      <c r="R113" s="49"/>
      <c r="S113" s="122"/>
      <c r="T113" s="126"/>
      <c r="U113" s="44" t="s">
        <v>134</v>
      </c>
      <c r="V113" s="106" t="s">
        <v>135</v>
      </c>
      <c r="W113" s="105" t="s">
        <v>63</v>
      </c>
      <c r="X113" s="105" t="s">
        <v>64</v>
      </c>
      <c r="Y113" s="44" t="s">
        <v>1632</v>
      </c>
      <c r="Z113" s="95" t="s">
        <v>1633</v>
      </c>
      <c r="AA113" s="44" t="s">
        <v>1634</v>
      </c>
      <c r="AB113" s="44" t="s">
        <v>1635</v>
      </c>
      <c r="AC113" s="44" t="s">
        <v>1639</v>
      </c>
    </row>
    <row r="114" spans="1:128" s="33" customFormat="1" x14ac:dyDescent="0.2">
      <c r="A114" s="53" t="s">
        <v>1106</v>
      </c>
      <c r="B114" s="53" t="s">
        <v>294</v>
      </c>
      <c r="C114" s="47">
        <v>11</v>
      </c>
      <c r="D114" s="48">
        <v>16</v>
      </c>
      <c r="E114" s="46" t="s">
        <v>30</v>
      </c>
      <c r="F114" s="49" t="s">
        <v>330</v>
      </c>
      <c r="G114" s="122" t="s">
        <v>356</v>
      </c>
      <c r="H114" s="126" t="s">
        <v>51</v>
      </c>
      <c r="I114" s="49"/>
      <c r="J114" s="122"/>
      <c r="K114" s="126"/>
      <c r="L114" s="49"/>
      <c r="M114" s="122"/>
      <c r="N114" s="126"/>
      <c r="O114" s="49"/>
      <c r="P114" s="122"/>
      <c r="Q114" s="126"/>
      <c r="R114" s="49"/>
      <c r="S114" s="122"/>
      <c r="T114" s="126"/>
      <c r="U114" s="44" t="s">
        <v>166</v>
      </c>
      <c r="V114" s="106" t="s">
        <v>167</v>
      </c>
      <c r="W114" s="105" t="s">
        <v>63</v>
      </c>
      <c r="X114" s="105" t="s">
        <v>64</v>
      </c>
      <c r="Y114" s="44" t="s">
        <v>1592</v>
      </c>
      <c r="Z114" s="95"/>
      <c r="AA114" s="44" t="s">
        <v>1593</v>
      </c>
      <c r="AB114" s="44" t="s">
        <v>1594</v>
      </c>
      <c r="AC114" s="44" t="s">
        <v>1595</v>
      </c>
    </row>
    <row r="115" spans="1:128" s="33" customFormat="1" x14ac:dyDescent="0.2">
      <c r="A115" s="53" t="s">
        <v>1106</v>
      </c>
      <c r="B115" s="53" t="s">
        <v>294</v>
      </c>
      <c r="C115" s="47">
        <v>14</v>
      </c>
      <c r="D115" s="48">
        <v>21</v>
      </c>
      <c r="E115" s="46" t="s">
        <v>30</v>
      </c>
      <c r="F115" s="49" t="s">
        <v>325</v>
      </c>
      <c r="G115" s="122" t="s">
        <v>356</v>
      </c>
      <c r="H115" s="126" t="s">
        <v>33</v>
      </c>
      <c r="I115" s="49"/>
      <c r="J115" s="122"/>
      <c r="K115" s="126"/>
      <c r="L115" s="49"/>
      <c r="M115" s="122"/>
      <c r="N115" s="126"/>
      <c r="O115" s="49"/>
      <c r="P115" s="122"/>
      <c r="Q115" s="126"/>
      <c r="R115" s="49"/>
      <c r="S115" s="122"/>
      <c r="T115" s="126"/>
      <c r="U115" s="44" t="s">
        <v>177</v>
      </c>
      <c r="V115" s="106" t="s">
        <v>178</v>
      </c>
      <c r="W115" s="105" t="s">
        <v>179</v>
      </c>
      <c r="X115" s="105" t="s">
        <v>64</v>
      </c>
      <c r="Y115" s="44" t="s">
        <v>1596</v>
      </c>
      <c r="Z115" s="95"/>
      <c r="AA115" s="44" t="s">
        <v>1593</v>
      </c>
      <c r="AB115" s="44" t="s">
        <v>1594</v>
      </c>
      <c r="AC115" s="44" t="s">
        <v>1597</v>
      </c>
    </row>
    <row r="116" spans="1:128" s="33" customFormat="1" x14ac:dyDescent="0.2">
      <c r="A116" s="53" t="s">
        <v>1106</v>
      </c>
      <c r="B116" s="53" t="s">
        <v>294</v>
      </c>
      <c r="C116" s="47">
        <v>14</v>
      </c>
      <c r="D116" s="48">
        <v>99</v>
      </c>
      <c r="E116" s="46" t="s">
        <v>30</v>
      </c>
      <c r="F116" s="49" t="s">
        <v>127</v>
      </c>
      <c r="G116" s="122" t="s">
        <v>170</v>
      </c>
      <c r="H116" s="126" t="s">
        <v>49</v>
      </c>
      <c r="I116" s="49"/>
      <c r="J116" s="122"/>
      <c r="K116" s="126"/>
      <c r="L116" s="49"/>
      <c r="M116" s="122"/>
      <c r="N116" s="126"/>
      <c r="O116" s="49"/>
      <c r="P116" s="122"/>
      <c r="Q116" s="126"/>
      <c r="R116" s="49"/>
      <c r="S116" s="122"/>
      <c r="T116" s="126"/>
      <c r="U116" s="44" t="s">
        <v>166</v>
      </c>
      <c r="V116" s="106" t="s">
        <v>167</v>
      </c>
      <c r="W116" s="105" t="s">
        <v>63</v>
      </c>
      <c r="X116" s="105" t="s">
        <v>64</v>
      </c>
      <c r="Y116" s="44" t="s">
        <v>1596</v>
      </c>
      <c r="Z116" s="95"/>
      <c r="AA116" s="44" t="s">
        <v>1593</v>
      </c>
      <c r="AB116" s="44" t="s">
        <v>1594</v>
      </c>
      <c r="AC116" s="44" t="s">
        <v>1598</v>
      </c>
    </row>
    <row r="117" spans="1:128" s="33" customFormat="1" x14ac:dyDescent="0.2">
      <c r="A117" s="53" t="s">
        <v>1106</v>
      </c>
      <c r="B117" s="53" t="s">
        <v>294</v>
      </c>
      <c r="C117" s="47">
        <v>16</v>
      </c>
      <c r="D117" s="48">
        <v>99</v>
      </c>
      <c r="E117" s="46" t="s">
        <v>30</v>
      </c>
      <c r="F117" s="49" t="s">
        <v>356</v>
      </c>
      <c r="G117" s="122" t="s">
        <v>376</v>
      </c>
      <c r="H117" s="126" t="s">
        <v>36</v>
      </c>
      <c r="I117" s="49"/>
      <c r="J117" s="122"/>
      <c r="K117" s="126"/>
      <c r="L117" s="49"/>
      <c r="M117" s="122"/>
      <c r="N117" s="126"/>
      <c r="O117" s="49"/>
      <c r="P117" s="122"/>
      <c r="Q117" s="126"/>
      <c r="R117" s="49"/>
      <c r="S117" s="122"/>
      <c r="T117" s="126"/>
      <c r="U117" s="44" t="s">
        <v>166</v>
      </c>
      <c r="V117" s="106" t="s">
        <v>167</v>
      </c>
      <c r="W117" s="105" t="s">
        <v>63</v>
      </c>
      <c r="X117" s="105" t="s">
        <v>64</v>
      </c>
      <c r="Y117" s="44" t="s">
        <v>1775</v>
      </c>
      <c r="Z117" s="95"/>
      <c r="AA117" s="44" t="s">
        <v>1593</v>
      </c>
      <c r="AB117" s="44" t="s">
        <v>1594</v>
      </c>
      <c r="AC117" s="44" t="s">
        <v>1600</v>
      </c>
    </row>
    <row r="118" spans="1:128" s="33" customFormat="1" x14ac:dyDescent="0.2">
      <c r="A118" s="55" t="s">
        <v>1328</v>
      </c>
      <c r="B118" s="55" t="s">
        <v>304</v>
      </c>
      <c r="C118" s="47">
        <v>5</v>
      </c>
      <c r="D118" s="48">
        <v>6</v>
      </c>
      <c r="E118" s="31" t="s">
        <v>74</v>
      </c>
      <c r="F118" s="49" t="s">
        <v>295</v>
      </c>
      <c r="G118" s="122" t="s">
        <v>325</v>
      </c>
      <c r="H118" s="126" t="s">
        <v>51</v>
      </c>
      <c r="I118" s="49" t="s">
        <v>295</v>
      </c>
      <c r="J118" s="122" t="s">
        <v>325</v>
      </c>
      <c r="K118" s="126" t="s">
        <v>42</v>
      </c>
      <c r="L118" s="49"/>
      <c r="M118" s="122"/>
      <c r="N118" s="46"/>
      <c r="O118" s="47"/>
      <c r="P118" s="122"/>
      <c r="Q118" s="126"/>
      <c r="R118" s="49"/>
      <c r="S118" s="122"/>
      <c r="T118" s="126"/>
      <c r="U118" s="32" t="s">
        <v>1057</v>
      </c>
      <c r="V118" s="106" t="str">
        <f>VLOOKUP(U118,[14]Sportstätten!A124:D397,2,0)</f>
        <v xml:space="preserve">Wurzener Straße 20 </v>
      </c>
      <c r="W118" s="112" t="str">
        <f>VLOOKUP(U118,[14]Sportstätten!A124:D397,3,0)</f>
        <v>01127</v>
      </c>
      <c r="X118" s="106" t="str">
        <f>VLOOKUP(U118,[14]Sportstätten!A124:D397,4,0)</f>
        <v>Dresden</v>
      </c>
      <c r="Y118" s="32" t="s">
        <v>1329</v>
      </c>
      <c r="Z118" s="32" t="s">
        <v>1330</v>
      </c>
      <c r="AA118" s="32" t="s">
        <v>1330</v>
      </c>
      <c r="AB118" s="32" t="s">
        <v>1331</v>
      </c>
      <c r="AC118" s="32"/>
    </row>
    <row r="119" spans="1:128" s="33" customFormat="1" x14ac:dyDescent="0.2">
      <c r="A119" s="55" t="s">
        <v>1328</v>
      </c>
      <c r="B119" s="55" t="s">
        <v>304</v>
      </c>
      <c r="C119" s="47">
        <v>7</v>
      </c>
      <c r="D119" s="48">
        <v>8</v>
      </c>
      <c r="E119" s="31" t="s">
        <v>74</v>
      </c>
      <c r="F119" s="49" t="s">
        <v>295</v>
      </c>
      <c r="G119" s="122" t="s">
        <v>325</v>
      </c>
      <c r="H119" s="126" t="s">
        <v>51</v>
      </c>
      <c r="I119" s="49" t="s">
        <v>295</v>
      </c>
      <c r="J119" s="122" t="s">
        <v>325</v>
      </c>
      <c r="K119" s="126" t="s">
        <v>42</v>
      </c>
      <c r="L119" s="49"/>
      <c r="M119" s="122"/>
      <c r="N119" s="126"/>
      <c r="O119" s="49"/>
      <c r="P119" s="122"/>
      <c r="Q119" s="126"/>
      <c r="R119" s="49"/>
      <c r="S119" s="122"/>
      <c r="T119" s="126"/>
      <c r="U119" s="32" t="s">
        <v>1057</v>
      </c>
      <c r="V119" s="106" t="str">
        <f>VLOOKUP(U119,[14]Sportstätten!A125:D398,2,0)</f>
        <v xml:space="preserve">Wurzener Straße 20 </v>
      </c>
      <c r="W119" s="112" t="str">
        <f>VLOOKUP(U119,[14]Sportstätten!A125:D398,3,0)</f>
        <v>01127</v>
      </c>
      <c r="X119" s="106" t="str">
        <f>VLOOKUP(U119,[14]Sportstätten!A125:D398,4,0)</f>
        <v>Dresden</v>
      </c>
      <c r="Y119" s="32" t="s">
        <v>1329</v>
      </c>
      <c r="Z119" s="32" t="s">
        <v>1330</v>
      </c>
      <c r="AA119" s="32" t="s">
        <v>1330</v>
      </c>
      <c r="AB119" s="32" t="s">
        <v>1331</v>
      </c>
      <c r="AC119" s="32"/>
    </row>
    <row r="120" spans="1:128" s="33" customFormat="1" x14ac:dyDescent="0.2">
      <c r="A120" s="55" t="s">
        <v>1328</v>
      </c>
      <c r="B120" s="55" t="s">
        <v>304</v>
      </c>
      <c r="C120" s="47">
        <v>9</v>
      </c>
      <c r="D120" s="48">
        <v>10</v>
      </c>
      <c r="E120" s="31" t="s">
        <v>74</v>
      </c>
      <c r="F120" s="49" t="s">
        <v>295</v>
      </c>
      <c r="G120" s="122" t="s">
        <v>325</v>
      </c>
      <c r="H120" s="126" t="s">
        <v>36</v>
      </c>
      <c r="I120" s="49" t="s">
        <v>295</v>
      </c>
      <c r="J120" s="122" t="s">
        <v>325</v>
      </c>
      <c r="K120" s="126" t="s">
        <v>51</v>
      </c>
      <c r="L120" s="49"/>
      <c r="M120" s="122"/>
      <c r="N120" s="126"/>
      <c r="O120" s="49"/>
      <c r="P120" s="122"/>
      <c r="Q120" s="126"/>
      <c r="R120" s="49"/>
      <c r="S120" s="122"/>
      <c r="T120" s="126"/>
      <c r="U120" s="32" t="s">
        <v>1057</v>
      </c>
      <c r="V120" s="106" t="str">
        <f>VLOOKUP(U120,[14]Sportstätten!A126:D399,2,0)</f>
        <v xml:space="preserve">Wurzener Straße 20 </v>
      </c>
      <c r="W120" s="112" t="str">
        <f>VLOOKUP(U120,[14]Sportstätten!A126:D399,3,0)</f>
        <v>01127</v>
      </c>
      <c r="X120" s="106" t="str">
        <f>VLOOKUP(U120,[14]Sportstätten!A126:D399,4,0)</f>
        <v>Dresden</v>
      </c>
      <c r="Y120" s="32" t="s">
        <v>1329</v>
      </c>
      <c r="Z120" s="32" t="s">
        <v>1330</v>
      </c>
      <c r="AA120" s="32" t="s">
        <v>1330</v>
      </c>
      <c r="AB120" s="32" t="s">
        <v>1331</v>
      </c>
      <c r="AC120" s="32"/>
    </row>
    <row r="121" spans="1:128" s="33" customFormat="1" x14ac:dyDescent="0.2">
      <c r="A121" s="55" t="s">
        <v>1328</v>
      </c>
      <c r="B121" s="55" t="s">
        <v>304</v>
      </c>
      <c r="C121" s="47">
        <v>11</v>
      </c>
      <c r="D121" s="48">
        <v>12</v>
      </c>
      <c r="E121" s="31" t="s">
        <v>74</v>
      </c>
      <c r="F121" s="49" t="s">
        <v>295</v>
      </c>
      <c r="G121" s="122" t="s">
        <v>325</v>
      </c>
      <c r="H121" s="126" t="s">
        <v>47</v>
      </c>
      <c r="I121" s="49" t="s">
        <v>295</v>
      </c>
      <c r="J121" s="122" t="s">
        <v>325</v>
      </c>
      <c r="K121" s="126" t="s">
        <v>51</v>
      </c>
      <c r="L121" s="49" t="s">
        <v>305</v>
      </c>
      <c r="M121" s="122" t="s">
        <v>335</v>
      </c>
      <c r="N121" s="126" t="s">
        <v>42</v>
      </c>
      <c r="O121" s="49"/>
      <c r="P121" s="122"/>
      <c r="Q121" s="126"/>
      <c r="R121" s="49"/>
      <c r="S121" s="122"/>
      <c r="T121" s="126"/>
      <c r="U121" s="32" t="s">
        <v>1057</v>
      </c>
      <c r="V121" s="106" t="str">
        <f>VLOOKUP(U121,[14]Sportstätten!A127:D400,2,0)</f>
        <v xml:space="preserve">Wurzener Straße 20 </v>
      </c>
      <c r="W121" s="112" t="str">
        <f>VLOOKUP(U121,[14]Sportstätten!A127:D400,3,0)</f>
        <v>01127</v>
      </c>
      <c r="X121" s="106" t="str">
        <f>VLOOKUP(U121,[14]Sportstätten!A127:D400,4,0)</f>
        <v>Dresden</v>
      </c>
      <c r="Y121" s="32" t="s">
        <v>1329</v>
      </c>
      <c r="Z121" s="32" t="s">
        <v>1330</v>
      </c>
      <c r="AA121" s="32" t="s">
        <v>1330</v>
      </c>
      <c r="AB121" s="32" t="s">
        <v>1331</v>
      </c>
      <c r="AC121" s="32"/>
    </row>
    <row r="122" spans="1:128" s="33" customFormat="1" x14ac:dyDescent="0.2">
      <c r="A122" s="55" t="s">
        <v>1328</v>
      </c>
      <c r="B122" s="55" t="s">
        <v>304</v>
      </c>
      <c r="C122" s="47">
        <v>13</v>
      </c>
      <c r="D122" s="48">
        <v>14</v>
      </c>
      <c r="E122" s="31" t="s">
        <v>74</v>
      </c>
      <c r="F122" s="49" t="s">
        <v>305</v>
      </c>
      <c r="G122" s="122" t="s">
        <v>335</v>
      </c>
      <c r="H122" s="126" t="s">
        <v>36</v>
      </c>
      <c r="I122" s="49" t="s">
        <v>295</v>
      </c>
      <c r="J122" s="122" t="s">
        <v>325</v>
      </c>
      <c r="K122" s="126" t="s">
        <v>33</v>
      </c>
      <c r="L122" s="49" t="s">
        <v>305</v>
      </c>
      <c r="M122" s="122" t="s">
        <v>335</v>
      </c>
      <c r="N122" s="126" t="s">
        <v>42</v>
      </c>
      <c r="O122" s="49"/>
      <c r="P122" s="122"/>
      <c r="Q122" s="126"/>
      <c r="R122" s="49"/>
      <c r="S122" s="122"/>
      <c r="T122" s="126"/>
      <c r="U122" s="32" t="s">
        <v>1057</v>
      </c>
      <c r="V122" s="106" t="str">
        <f>VLOOKUP(U122,[14]Sportstätten!A128:D401,2,0)</f>
        <v xml:space="preserve">Wurzener Straße 20 </v>
      </c>
      <c r="W122" s="112" t="str">
        <f>VLOOKUP(U122,[14]Sportstätten!A128:D401,3,0)</f>
        <v>01127</v>
      </c>
      <c r="X122" s="106" t="str">
        <f>VLOOKUP(U122,[14]Sportstätten!A128:D401,4,0)</f>
        <v>Dresden</v>
      </c>
      <c r="Y122" s="32" t="s">
        <v>1329</v>
      </c>
      <c r="Z122" s="32" t="s">
        <v>1330</v>
      </c>
      <c r="AA122" s="32" t="s">
        <v>1330</v>
      </c>
      <c r="AB122" s="32" t="s">
        <v>1331</v>
      </c>
      <c r="AC122" s="32"/>
    </row>
    <row r="123" spans="1:128" s="33" customFormat="1" x14ac:dyDescent="0.2">
      <c r="A123" s="55" t="s">
        <v>1328</v>
      </c>
      <c r="B123" s="55" t="s">
        <v>304</v>
      </c>
      <c r="C123" s="47">
        <v>15</v>
      </c>
      <c r="D123" s="48">
        <v>16</v>
      </c>
      <c r="E123" s="31" t="s">
        <v>74</v>
      </c>
      <c r="F123" s="49" t="s">
        <v>325</v>
      </c>
      <c r="G123" s="122" t="s">
        <v>356</v>
      </c>
      <c r="H123" s="126" t="s">
        <v>36</v>
      </c>
      <c r="I123" s="49" t="s">
        <v>325</v>
      </c>
      <c r="J123" s="122" t="s">
        <v>356</v>
      </c>
      <c r="K123" s="126" t="s">
        <v>51</v>
      </c>
      <c r="L123" s="49" t="s">
        <v>325</v>
      </c>
      <c r="M123" s="122" t="s">
        <v>356</v>
      </c>
      <c r="N123" s="126" t="s">
        <v>33</v>
      </c>
      <c r="O123" s="49"/>
      <c r="P123" s="122"/>
      <c r="Q123" s="126"/>
      <c r="R123" s="49"/>
      <c r="S123" s="122"/>
      <c r="T123" s="126"/>
      <c r="U123" s="32" t="s">
        <v>1057</v>
      </c>
      <c r="V123" s="106" t="str">
        <f>VLOOKUP(U123,[14]Sportstätten!A129:D402,2,0)</f>
        <v xml:space="preserve">Wurzener Straße 20 </v>
      </c>
      <c r="W123" s="112" t="str">
        <f>VLOOKUP(U123,[14]Sportstätten!A129:D402,3,0)</f>
        <v>01127</v>
      </c>
      <c r="X123" s="106" t="str">
        <f>VLOOKUP(U123,[14]Sportstätten!A129:D402,4,0)</f>
        <v>Dresden</v>
      </c>
      <c r="Y123" s="32" t="s">
        <v>1329</v>
      </c>
      <c r="Z123" s="32" t="s">
        <v>1330</v>
      </c>
      <c r="AA123" s="32" t="s">
        <v>1330</v>
      </c>
      <c r="AB123" s="32" t="s">
        <v>1331</v>
      </c>
      <c r="AC123" s="32"/>
    </row>
    <row r="124" spans="1:128" s="33" customFormat="1" ht="14.25" customHeight="1" x14ac:dyDescent="0.2">
      <c r="A124" s="55" t="s">
        <v>550</v>
      </c>
      <c r="B124" s="55" t="s">
        <v>304</v>
      </c>
      <c r="C124" s="47">
        <v>7</v>
      </c>
      <c r="D124" s="48">
        <v>11</v>
      </c>
      <c r="E124" s="31" t="s">
        <v>30</v>
      </c>
      <c r="F124" s="49" t="s">
        <v>295</v>
      </c>
      <c r="G124" s="122" t="s">
        <v>325</v>
      </c>
      <c r="H124" s="126" t="s">
        <v>33</v>
      </c>
      <c r="I124" s="49"/>
      <c r="J124" s="122"/>
      <c r="K124" s="126"/>
      <c r="L124" s="49"/>
      <c r="M124" s="122"/>
      <c r="N124" s="126"/>
      <c r="O124" s="49"/>
      <c r="P124" s="122"/>
      <c r="Q124" s="126"/>
      <c r="R124" s="49"/>
      <c r="S124" s="122"/>
      <c r="T124" s="126"/>
      <c r="U124" s="32" t="s">
        <v>886</v>
      </c>
      <c r="V124" s="106" t="str">
        <f>VLOOKUP(U124,[27]Sportstätten!A3:D555,2,0)</f>
        <v xml:space="preserve">Magdeburger Straße 10 </v>
      </c>
      <c r="W124" s="112" t="s">
        <v>63</v>
      </c>
      <c r="X124" s="106" t="str">
        <f>VLOOKUP(U124,[27]Sportstätten!A3:D555,4,0)</f>
        <v>Dresden</v>
      </c>
      <c r="Y124" s="32" t="s">
        <v>1551</v>
      </c>
      <c r="Z124" s="96"/>
      <c r="AA124" s="32" t="s">
        <v>1552</v>
      </c>
      <c r="AB124" s="32" t="s">
        <v>1553</v>
      </c>
      <c r="AC124" s="64" t="s">
        <v>1554</v>
      </c>
    </row>
    <row r="125" spans="1:128" s="33" customFormat="1" x14ac:dyDescent="0.2">
      <c r="A125" s="103" t="s">
        <v>1482</v>
      </c>
      <c r="B125" s="103" t="s">
        <v>304</v>
      </c>
      <c r="C125" s="60">
        <v>4</v>
      </c>
      <c r="D125" s="61">
        <v>6</v>
      </c>
      <c r="E125" s="46" t="s">
        <v>30</v>
      </c>
      <c r="F125" s="62" t="s">
        <v>300</v>
      </c>
      <c r="G125" s="123" t="s">
        <v>320</v>
      </c>
      <c r="H125" s="127" t="s">
        <v>36</v>
      </c>
      <c r="I125" s="62" t="s">
        <v>300</v>
      </c>
      <c r="J125" s="123" t="s">
        <v>325</v>
      </c>
      <c r="K125" s="127" t="s">
        <v>42</v>
      </c>
      <c r="L125" s="62"/>
      <c r="M125" s="123"/>
      <c r="N125" s="127"/>
      <c r="O125" s="62"/>
      <c r="P125" s="123"/>
      <c r="Q125" s="127"/>
      <c r="R125" s="62"/>
      <c r="S125" s="123"/>
      <c r="T125" s="127"/>
      <c r="U125" s="58" t="str">
        <f>[25]Sportstätten!A$248</f>
        <v>Sportplatz Nachtflügelweg</v>
      </c>
      <c r="V125" s="105" t="str">
        <f>VLOOKUP(U125,[25]Sportstätten!A247:D520,2,0)</f>
        <v xml:space="preserve">Nachtflügelweg 36 </v>
      </c>
      <c r="W125" s="114" t="str">
        <f>VLOOKUP(U125,[25]Sportstätten!A247:D520,3,0)</f>
        <v>01324</v>
      </c>
      <c r="X125" s="105" t="str">
        <f>VLOOKUP(U125,[25]Sportstätten!A247:D520,4,0)</f>
        <v>Dresden</v>
      </c>
      <c r="Y125" s="58" t="s">
        <v>1483</v>
      </c>
      <c r="Z125" s="98" t="s">
        <v>1484</v>
      </c>
      <c r="AA125" s="44" t="s">
        <v>1485</v>
      </c>
      <c r="AB125" s="44" t="s">
        <v>1486</v>
      </c>
      <c r="AC125" s="58"/>
      <c r="AD125" s="43"/>
      <c r="AE125" s="43"/>
      <c r="AF125" s="43"/>
      <c r="AG125" s="43"/>
      <c r="AH125" s="43"/>
      <c r="AI125" s="43"/>
      <c r="AJ125" s="43"/>
      <c r="AK125" s="43"/>
      <c r="AL125" s="43"/>
      <c r="AM125" s="43"/>
      <c r="AN125" s="43"/>
      <c r="AO125" s="43"/>
      <c r="AP125" s="43"/>
      <c r="AQ125" s="43"/>
      <c r="AR125" s="43"/>
      <c r="AS125" s="43"/>
      <c r="AT125" s="43"/>
      <c r="AU125" s="43"/>
      <c r="AV125" s="43"/>
      <c r="AW125" s="43"/>
      <c r="AX125" s="43"/>
      <c r="AY125" s="43"/>
      <c r="AZ125" s="43"/>
      <c r="BA125" s="43"/>
      <c r="BB125" s="43"/>
      <c r="BC125" s="43"/>
      <c r="BD125" s="43"/>
      <c r="BE125" s="43"/>
      <c r="BF125" s="43"/>
      <c r="BG125" s="43"/>
      <c r="BH125" s="43"/>
      <c r="BI125" s="43"/>
      <c r="BJ125" s="43"/>
      <c r="BK125" s="43"/>
      <c r="BL125" s="43"/>
      <c r="BM125" s="43"/>
      <c r="BN125" s="43"/>
      <c r="BO125" s="43"/>
      <c r="BP125" s="43"/>
      <c r="BQ125" s="43"/>
      <c r="BR125" s="43"/>
      <c r="BS125" s="43"/>
      <c r="BT125" s="43"/>
      <c r="BU125" s="43"/>
      <c r="BV125" s="43"/>
      <c r="BW125" s="43"/>
      <c r="BX125" s="43"/>
      <c r="BY125" s="43"/>
      <c r="BZ125" s="43"/>
      <c r="CA125" s="43"/>
      <c r="CB125" s="43"/>
      <c r="CC125" s="43"/>
      <c r="CD125" s="43"/>
      <c r="CE125" s="43"/>
      <c r="CF125" s="43"/>
      <c r="CG125" s="43"/>
      <c r="CH125" s="43"/>
      <c r="CI125" s="43"/>
      <c r="CJ125" s="43"/>
      <c r="CK125" s="43"/>
      <c r="CL125" s="43"/>
      <c r="CM125" s="43"/>
      <c r="CN125" s="43"/>
      <c r="CO125" s="43"/>
      <c r="CP125" s="43"/>
      <c r="CQ125" s="43"/>
      <c r="CR125" s="43"/>
      <c r="CS125" s="43"/>
      <c r="CT125" s="43"/>
      <c r="CU125" s="43"/>
      <c r="CV125" s="43"/>
      <c r="CW125" s="43"/>
      <c r="CX125" s="43"/>
      <c r="CY125" s="43"/>
      <c r="CZ125" s="43"/>
      <c r="DA125" s="43"/>
      <c r="DB125" s="43"/>
      <c r="DC125" s="43"/>
      <c r="DD125" s="43"/>
      <c r="DE125" s="43"/>
      <c r="DF125" s="43"/>
      <c r="DG125" s="43"/>
      <c r="DH125" s="43"/>
      <c r="DI125" s="43"/>
      <c r="DJ125" s="43"/>
      <c r="DK125" s="43"/>
      <c r="DL125" s="43"/>
      <c r="DM125" s="43"/>
      <c r="DN125" s="43"/>
      <c r="DO125" s="43"/>
      <c r="DP125" s="43"/>
      <c r="DQ125" s="43"/>
      <c r="DR125" s="43"/>
      <c r="DS125" s="43"/>
      <c r="DT125" s="43"/>
      <c r="DU125" s="43"/>
      <c r="DV125" s="43"/>
      <c r="DW125" s="43"/>
      <c r="DX125" s="43"/>
    </row>
    <row r="126" spans="1:128" s="33" customFormat="1" x14ac:dyDescent="0.2">
      <c r="A126" s="103" t="s">
        <v>1482</v>
      </c>
      <c r="B126" s="103" t="s">
        <v>304</v>
      </c>
      <c r="C126" s="59">
        <v>6</v>
      </c>
      <c r="D126" s="61">
        <v>8</v>
      </c>
      <c r="E126" s="46" t="s">
        <v>30</v>
      </c>
      <c r="F126" s="62" t="s">
        <v>295</v>
      </c>
      <c r="G126" s="123" t="s">
        <v>325</v>
      </c>
      <c r="H126" s="127" t="s">
        <v>36</v>
      </c>
      <c r="I126" s="62" t="s">
        <v>295</v>
      </c>
      <c r="J126" s="123" t="s">
        <v>325</v>
      </c>
      <c r="K126" s="127" t="s">
        <v>33</v>
      </c>
      <c r="L126" s="62"/>
      <c r="M126" s="123"/>
      <c r="N126" s="127"/>
      <c r="O126" s="62"/>
      <c r="P126" s="123"/>
      <c r="Q126" s="127"/>
      <c r="R126" s="62"/>
      <c r="S126" s="123"/>
      <c r="T126" s="127"/>
      <c r="U126" s="58" t="str">
        <f>[25]Sportstätten!A$248</f>
        <v>Sportplatz Nachtflügelweg</v>
      </c>
      <c r="V126" s="105" t="str">
        <f>VLOOKUP(U126,[25]Sportstätten!A248:D521,2,0)</f>
        <v xml:space="preserve">Nachtflügelweg 36 </v>
      </c>
      <c r="W126" s="114" t="str">
        <f>VLOOKUP(U126,[25]Sportstätten!A248:D521,3,0)</f>
        <v>01324</v>
      </c>
      <c r="X126" s="105" t="str">
        <f>VLOOKUP(U126,[25]Sportstätten!A248:D521,4,0)</f>
        <v>Dresden</v>
      </c>
      <c r="Y126" s="58" t="s">
        <v>1483</v>
      </c>
      <c r="Z126" s="98" t="s">
        <v>1484</v>
      </c>
      <c r="AA126" s="44" t="s">
        <v>1485</v>
      </c>
      <c r="AB126" s="44" t="s">
        <v>1486</v>
      </c>
      <c r="AC126" s="58"/>
      <c r="AD126" s="43"/>
      <c r="AE126" s="43"/>
      <c r="AF126" s="43"/>
      <c r="AG126" s="43"/>
      <c r="AH126" s="43"/>
      <c r="AI126" s="43"/>
      <c r="AJ126" s="43"/>
      <c r="AK126" s="43"/>
      <c r="AL126" s="43"/>
      <c r="AM126" s="43"/>
      <c r="AN126" s="43"/>
      <c r="AO126" s="43"/>
      <c r="AP126" s="43"/>
      <c r="AQ126" s="43"/>
      <c r="AR126" s="43"/>
      <c r="AS126" s="43"/>
      <c r="AT126" s="43"/>
      <c r="AU126" s="43"/>
      <c r="AV126" s="43"/>
      <c r="AW126" s="43"/>
      <c r="AX126" s="43"/>
      <c r="AY126" s="43"/>
      <c r="AZ126" s="43"/>
      <c r="BA126" s="43"/>
      <c r="BB126" s="43"/>
      <c r="BC126" s="43"/>
      <c r="BD126" s="43"/>
      <c r="BE126" s="43"/>
      <c r="BF126" s="43"/>
      <c r="BG126" s="43"/>
      <c r="BH126" s="43"/>
      <c r="BI126" s="43"/>
      <c r="BJ126" s="43"/>
      <c r="BK126" s="43"/>
      <c r="BL126" s="43"/>
      <c r="BM126" s="43"/>
      <c r="BN126" s="43"/>
      <c r="BO126" s="43"/>
      <c r="BP126" s="43"/>
      <c r="BQ126" s="43"/>
      <c r="BR126" s="43"/>
      <c r="BS126" s="43"/>
      <c r="BT126" s="43"/>
      <c r="BU126" s="43"/>
      <c r="BV126" s="43"/>
      <c r="BW126" s="43"/>
      <c r="BX126" s="43"/>
      <c r="BY126" s="43"/>
      <c r="BZ126" s="43"/>
      <c r="CA126" s="43"/>
      <c r="CB126" s="43"/>
      <c r="CC126" s="43"/>
      <c r="CD126" s="43"/>
      <c r="CE126" s="43"/>
      <c r="CF126" s="43"/>
      <c r="CG126" s="43"/>
      <c r="CH126" s="43"/>
      <c r="CI126" s="43"/>
      <c r="CJ126" s="43"/>
      <c r="CK126" s="43"/>
      <c r="CL126" s="43"/>
      <c r="CM126" s="43"/>
      <c r="CN126" s="43"/>
      <c r="CO126" s="43"/>
      <c r="CP126" s="43"/>
      <c r="CQ126" s="43"/>
      <c r="CR126" s="43"/>
      <c r="CS126" s="43"/>
      <c r="CT126" s="43"/>
      <c r="CU126" s="43"/>
      <c r="CV126" s="43"/>
      <c r="CW126" s="43"/>
      <c r="CX126" s="43"/>
      <c r="CY126" s="43"/>
      <c r="CZ126" s="43"/>
      <c r="DA126" s="43"/>
      <c r="DB126" s="43"/>
      <c r="DC126" s="43"/>
      <c r="DD126" s="43"/>
      <c r="DE126" s="43"/>
      <c r="DF126" s="43"/>
      <c r="DG126" s="43"/>
      <c r="DH126" s="43"/>
      <c r="DI126" s="43"/>
      <c r="DJ126" s="43"/>
      <c r="DK126" s="43"/>
      <c r="DL126" s="43"/>
      <c r="DM126" s="43"/>
      <c r="DN126" s="43"/>
      <c r="DO126" s="43"/>
      <c r="DP126" s="43"/>
      <c r="DQ126" s="43"/>
      <c r="DR126" s="43"/>
      <c r="DS126" s="43"/>
      <c r="DT126" s="43"/>
      <c r="DU126" s="43"/>
      <c r="DV126" s="43"/>
      <c r="DW126" s="43"/>
      <c r="DX126" s="43"/>
    </row>
    <row r="127" spans="1:128" s="33" customFormat="1" x14ac:dyDescent="0.2">
      <c r="A127" s="103" t="s">
        <v>1482</v>
      </c>
      <c r="B127" s="103" t="s">
        <v>304</v>
      </c>
      <c r="C127" s="60">
        <v>8</v>
      </c>
      <c r="D127" s="61">
        <v>10</v>
      </c>
      <c r="E127" s="46" t="s">
        <v>30</v>
      </c>
      <c r="F127" s="62" t="s">
        <v>295</v>
      </c>
      <c r="G127" s="123" t="s">
        <v>325</v>
      </c>
      <c r="H127" s="127" t="s">
        <v>51</v>
      </c>
      <c r="I127" s="62" t="s">
        <v>295</v>
      </c>
      <c r="J127" s="123" t="s">
        <v>325</v>
      </c>
      <c r="K127" s="127" t="s">
        <v>42</v>
      </c>
      <c r="L127" s="62"/>
      <c r="M127" s="123"/>
      <c r="N127" s="127"/>
      <c r="O127" s="62"/>
      <c r="P127" s="123"/>
      <c r="Q127" s="127"/>
      <c r="R127" s="62"/>
      <c r="S127" s="123"/>
      <c r="T127" s="127"/>
      <c r="U127" s="58" t="str">
        <f>[25]Sportstätten!A$248</f>
        <v>Sportplatz Nachtflügelweg</v>
      </c>
      <c r="V127" s="105" t="s">
        <v>1006</v>
      </c>
      <c r="W127" s="114" t="s">
        <v>162</v>
      </c>
      <c r="X127" s="105" t="s">
        <v>64</v>
      </c>
      <c r="Y127" s="58" t="s">
        <v>1483</v>
      </c>
      <c r="Z127" s="98" t="s">
        <v>1484</v>
      </c>
      <c r="AA127" s="44" t="s">
        <v>1485</v>
      </c>
      <c r="AB127" s="44" t="s">
        <v>1486</v>
      </c>
      <c r="AC127" s="58"/>
      <c r="AD127" s="43"/>
      <c r="AE127" s="43"/>
      <c r="AF127" s="43"/>
      <c r="AG127" s="43"/>
      <c r="AH127" s="43"/>
      <c r="AI127" s="43"/>
      <c r="AJ127" s="43"/>
      <c r="AK127" s="43"/>
      <c r="AL127" s="43"/>
      <c r="AM127" s="43"/>
      <c r="AN127" s="43"/>
      <c r="AO127" s="43"/>
      <c r="AP127" s="43"/>
      <c r="AQ127" s="43"/>
      <c r="AR127" s="43"/>
      <c r="AS127" s="43"/>
      <c r="AT127" s="43"/>
      <c r="AU127" s="43"/>
      <c r="AV127" s="43"/>
      <c r="AW127" s="43"/>
      <c r="AX127" s="43"/>
      <c r="AY127" s="43"/>
      <c r="AZ127" s="43"/>
      <c r="BA127" s="43"/>
      <c r="BB127" s="43"/>
      <c r="BC127" s="43"/>
      <c r="BD127" s="43"/>
      <c r="BE127" s="43"/>
      <c r="BF127" s="43"/>
      <c r="BG127" s="43"/>
      <c r="BH127" s="43"/>
      <c r="BI127" s="43"/>
      <c r="BJ127" s="43"/>
      <c r="BK127" s="43"/>
      <c r="BL127" s="43"/>
      <c r="BM127" s="43"/>
      <c r="BN127" s="43"/>
      <c r="BO127" s="43"/>
      <c r="BP127" s="43"/>
      <c r="BQ127" s="43"/>
      <c r="BR127" s="43"/>
      <c r="BS127" s="43"/>
      <c r="BT127" s="43"/>
      <c r="BU127" s="43"/>
      <c r="BV127" s="43"/>
      <c r="BW127" s="43"/>
      <c r="BX127" s="43"/>
      <c r="BY127" s="43"/>
      <c r="BZ127" s="43"/>
      <c r="CA127" s="43"/>
      <c r="CB127" s="43"/>
      <c r="CC127" s="43"/>
      <c r="CD127" s="43"/>
      <c r="CE127" s="43"/>
      <c r="CF127" s="43"/>
      <c r="CG127" s="43"/>
      <c r="CH127" s="43"/>
      <c r="CI127" s="43"/>
      <c r="CJ127" s="43"/>
      <c r="CK127" s="43"/>
      <c r="CL127" s="43"/>
      <c r="CM127" s="43"/>
      <c r="CN127" s="43"/>
      <c r="CO127" s="43"/>
      <c r="CP127" s="43"/>
      <c r="CQ127" s="43"/>
      <c r="CR127" s="43"/>
      <c r="CS127" s="43"/>
      <c r="CT127" s="43"/>
      <c r="CU127" s="43"/>
      <c r="CV127" s="43"/>
      <c r="CW127" s="43"/>
      <c r="CX127" s="43"/>
      <c r="CY127" s="43"/>
      <c r="CZ127" s="43"/>
      <c r="DA127" s="43"/>
      <c r="DB127" s="43"/>
      <c r="DC127" s="43"/>
      <c r="DD127" s="43"/>
      <c r="DE127" s="43"/>
      <c r="DF127" s="43"/>
      <c r="DG127" s="43"/>
      <c r="DH127" s="43"/>
      <c r="DI127" s="43"/>
      <c r="DJ127" s="43"/>
      <c r="DK127" s="43"/>
      <c r="DL127" s="43"/>
      <c r="DM127" s="43"/>
      <c r="DN127" s="43"/>
      <c r="DO127" s="43"/>
      <c r="DP127" s="43"/>
      <c r="DQ127" s="43"/>
      <c r="DR127" s="43"/>
      <c r="DS127" s="43"/>
      <c r="DT127" s="43"/>
      <c r="DU127" s="43"/>
      <c r="DV127" s="43"/>
      <c r="DW127" s="43"/>
      <c r="DX127" s="43"/>
    </row>
    <row r="128" spans="1:128" s="33" customFormat="1" x14ac:dyDescent="0.2">
      <c r="A128" s="103" t="s">
        <v>1482</v>
      </c>
      <c r="B128" s="103" t="s">
        <v>304</v>
      </c>
      <c r="C128" s="60">
        <v>10</v>
      </c>
      <c r="D128" s="61">
        <v>12</v>
      </c>
      <c r="E128" s="46" t="s">
        <v>30</v>
      </c>
      <c r="F128" s="62" t="s">
        <v>295</v>
      </c>
      <c r="G128" s="123" t="s">
        <v>325</v>
      </c>
      <c r="H128" s="127" t="s">
        <v>36</v>
      </c>
      <c r="I128" s="62" t="s">
        <v>295</v>
      </c>
      <c r="J128" s="123" t="s">
        <v>325</v>
      </c>
      <c r="K128" s="127" t="s">
        <v>47</v>
      </c>
      <c r="L128" s="62" t="s">
        <v>295</v>
      </c>
      <c r="M128" s="123" t="s">
        <v>325</v>
      </c>
      <c r="N128" s="127" t="s">
        <v>33</v>
      </c>
      <c r="O128" s="62"/>
      <c r="P128" s="123"/>
      <c r="Q128" s="127"/>
      <c r="R128" s="62"/>
      <c r="S128" s="123"/>
      <c r="T128" s="127"/>
      <c r="U128" s="58" t="str">
        <f>[25]Sportstätten!A$248</f>
        <v>Sportplatz Nachtflügelweg</v>
      </c>
      <c r="V128" s="105" t="s">
        <v>1006</v>
      </c>
      <c r="W128" s="114" t="s">
        <v>162</v>
      </c>
      <c r="X128" s="105" t="s">
        <v>64</v>
      </c>
      <c r="Y128" s="58" t="s">
        <v>1483</v>
      </c>
      <c r="Z128" s="98" t="s">
        <v>1484</v>
      </c>
      <c r="AA128" s="44" t="s">
        <v>1485</v>
      </c>
      <c r="AB128" s="44" t="s">
        <v>1486</v>
      </c>
      <c r="AC128" s="58"/>
      <c r="AD128" s="43"/>
      <c r="AE128" s="43"/>
      <c r="AF128" s="43"/>
      <c r="AG128" s="43"/>
      <c r="AH128" s="43"/>
      <c r="AI128" s="43"/>
      <c r="AJ128" s="43"/>
      <c r="AK128" s="43"/>
      <c r="AL128" s="43"/>
      <c r="AM128" s="43"/>
      <c r="AN128" s="43"/>
      <c r="AO128" s="43"/>
      <c r="AP128" s="43"/>
      <c r="AQ128" s="43"/>
      <c r="AR128" s="43"/>
      <c r="AS128" s="43"/>
      <c r="AT128" s="43"/>
      <c r="AU128" s="43"/>
      <c r="AV128" s="43"/>
      <c r="AW128" s="43"/>
      <c r="AX128" s="43"/>
      <c r="AY128" s="43"/>
      <c r="AZ128" s="43"/>
      <c r="BA128" s="43"/>
      <c r="BB128" s="43"/>
      <c r="BC128" s="43"/>
      <c r="BD128" s="43"/>
      <c r="BE128" s="43"/>
      <c r="BF128" s="43"/>
      <c r="BG128" s="43"/>
      <c r="BH128" s="43"/>
      <c r="BI128" s="43"/>
      <c r="BJ128" s="43"/>
      <c r="BK128" s="43"/>
      <c r="BL128" s="43"/>
      <c r="BM128" s="43"/>
      <c r="BN128" s="43"/>
      <c r="BO128" s="43"/>
      <c r="BP128" s="43"/>
      <c r="BQ128" s="43"/>
      <c r="BR128" s="43"/>
      <c r="BS128" s="43"/>
      <c r="BT128" s="43"/>
      <c r="BU128" s="43"/>
      <c r="BV128" s="43"/>
      <c r="BW128" s="43"/>
      <c r="BX128" s="43"/>
      <c r="BY128" s="43"/>
      <c r="BZ128" s="43"/>
      <c r="CA128" s="43"/>
      <c r="CB128" s="43"/>
      <c r="CC128" s="43"/>
      <c r="CD128" s="43"/>
      <c r="CE128" s="43"/>
      <c r="CF128" s="43"/>
      <c r="CG128" s="43"/>
      <c r="CH128" s="43"/>
      <c r="CI128" s="43"/>
      <c r="CJ128" s="43"/>
      <c r="CK128" s="43"/>
      <c r="CL128" s="43"/>
      <c r="CM128" s="43"/>
      <c r="CN128" s="43"/>
      <c r="CO128" s="43"/>
      <c r="CP128" s="43"/>
      <c r="CQ128" s="43"/>
      <c r="CR128" s="43"/>
      <c r="CS128" s="43"/>
      <c r="CT128" s="43"/>
      <c r="CU128" s="43"/>
      <c r="CV128" s="43"/>
      <c r="CW128" s="43"/>
      <c r="CX128" s="43"/>
      <c r="CY128" s="43"/>
      <c r="CZ128" s="43"/>
      <c r="DA128" s="43"/>
      <c r="DB128" s="43"/>
      <c r="DC128" s="43"/>
      <c r="DD128" s="43"/>
      <c r="DE128" s="43"/>
      <c r="DF128" s="43"/>
      <c r="DG128" s="43"/>
      <c r="DH128" s="43"/>
      <c r="DI128" s="43"/>
      <c r="DJ128" s="43"/>
      <c r="DK128" s="43"/>
      <c r="DL128" s="43"/>
      <c r="DM128" s="43"/>
      <c r="DN128" s="43"/>
      <c r="DO128" s="43"/>
      <c r="DP128" s="43"/>
      <c r="DQ128" s="43"/>
      <c r="DR128" s="43"/>
      <c r="DS128" s="43"/>
      <c r="DT128" s="43"/>
      <c r="DU128" s="43"/>
      <c r="DV128" s="43"/>
      <c r="DW128" s="43"/>
      <c r="DX128" s="43"/>
    </row>
    <row r="129" spans="1:128" s="33" customFormat="1" x14ac:dyDescent="0.2">
      <c r="A129" s="103" t="s">
        <v>1482</v>
      </c>
      <c r="B129" s="103" t="s">
        <v>304</v>
      </c>
      <c r="C129" s="60">
        <v>12</v>
      </c>
      <c r="D129" s="61">
        <v>14</v>
      </c>
      <c r="E129" s="46" t="s">
        <v>30</v>
      </c>
      <c r="F129" s="62" t="s">
        <v>284</v>
      </c>
      <c r="G129" s="123" t="s">
        <v>325</v>
      </c>
      <c r="H129" s="127" t="s">
        <v>36</v>
      </c>
      <c r="I129" s="62" t="s">
        <v>284</v>
      </c>
      <c r="J129" s="123" t="s">
        <v>325</v>
      </c>
      <c r="K129" s="127" t="s">
        <v>47</v>
      </c>
      <c r="L129" s="62" t="s">
        <v>295</v>
      </c>
      <c r="M129" s="123" t="s">
        <v>325</v>
      </c>
      <c r="N129" s="127" t="s">
        <v>33</v>
      </c>
      <c r="O129" s="62" t="s">
        <v>284</v>
      </c>
      <c r="P129" s="123" t="s">
        <v>325</v>
      </c>
      <c r="Q129" s="127" t="s">
        <v>42</v>
      </c>
      <c r="R129" s="62"/>
      <c r="S129" s="123"/>
      <c r="T129" s="127"/>
      <c r="U129" s="58" t="str">
        <f>[25]Sportstätten!A$248</f>
        <v>Sportplatz Nachtflügelweg</v>
      </c>
      <c r="V129" s="105" t="s">
        <v>1006</v>
      </c>
      <c r="W129" s="114" t="s">
        <v>162</v>
      </c>
      <c r="X129" s="105" t="s">
        <v>64</v>
      </c>
      <c r="Y129" s="58" t="s">
        <v>1483</v>
      </c>
      <c r="Z129" s="98" t="s">
        <v>1484</v>
      </c>
      <c r="AA129" s="44" t="s">
        <v>1485</v>
      </c>
      <c r="AB129" s="44" t="s">
        <v>1486</v>
      </c>
      <c r="AC129" s="58"/>
      <c r="AD129" s="43"/>
      <c r="AE129" s="43"/>
      <c r="AF129" s="43"/>
      <c r="AG129" s="43"/>
      <c r="AH129" s="43"/>
      <c r="AI129" s="43"/>
      <c r="AJ129" s="43"/>
      <c r="AK129" s="43"/>
      <c r="AL129" s="43"/>
      <c r="AM129" s="43"/>
      <c r="AN129" s="43"/>
      <c r="AO129" s="43"/>
      <c r="AP129" s="43"/>
      <c r="AQ129" s="43"/>
      <c r="AR129" s="43"/>
      <c r="AS129" s="43"/>
      <c r="AT129" s="43"/>
      <c r="AU129" s="43"/>
      <c r="AV129" s="43"/>
      <c r="AW129" s="43"/>
      <c r="AX129" s="43"/>
      <c r="AY129" s="43"/>
      <c r="AZ129" s="43"/>
      <c r="BA129" s="43"/>
      <c r="BB129" s="43"/>
      <c r="BC129" s="43"/>
      <c r="BD129" s="43"/>
      <c r="BE129" s="43"/>
      <c r="BF129" s="43"/>
      <c r="BG129" s="43"/>
      <c r="BH129" s="43"/>
      <c r="BI129" s="43"/>
      <c r="BJ129" s="43"/>
      <c r="BK129" s="43"/>
      <c r="BL129" s="43"/>
      <c r="BM129" s="43"/>
      <c r="BN129" s="43"/>
      <c r="BO129" s="43"/>
      <c r="BP129" s="43"/>
      <c r="BQ129" s="43"/>
      <c r="BR129" s="43"/>
      <c r="BS129" s="43"/>
      <c r="BT129" s="43"/>
      <c r="BU129" s="43"/>
      <c r="BV129" s="43"/>
      <c r="BW129" s="43"/>
      <c r="BX129" s="43"/>
      <c r="BY129" s="43"/>
      <c r="BZ129" s="43"/>
      <c r="CA129" s="43"/>
      <c r="CB129" s="43"/>
      <c r="CC129" s="43"/>
      <c r="CD129" s="43"/>
      <c r="CE129" s="43"/>
      <c r="CF129" s="43"/>
      <c r="CG129" s="43"/>
      <c r="CH129" s="43"/>
      <c r="CI129" s="43"/>
      <c r="CJ129" s="43"/>
      <c r="CK129" s="43"/>
      <c r="CL129" s="43"/>
      <c r="CM129" s="43"/>
      <c r="CN129" s="43"/>
      <c r="CO129" s="43"/>
      <c r="CP129" s="43"/>
      <c r="CQ129" s="43"/>
      <c r="CR129" s="43"/>
      <c r="CS129" s="43"/>
      <c r="CT129" s="43"/>
      <c r="CU129" s="43"/>
      <c r="CV129" s="43"/>
      <c r="CW129" s="43"/>
      <c r="CX129" s="43"/>
      <c r="CY129" s="43"/>
      <c r="CZ129" s="43"/>
      <c r="DA129" s="43"/>
      <c r="DB129" s="43"/>
      <c r="DC129" s="43"/>
      <c r="DD129" s="43"/>
      <c r="DE129" s="43"/>
      <c r="DF129" s="43"/>
      <c r="DG129" s="43"/>
      <c r="DH129" s="43"/>
      <c r="DI129" s="43"/>
      <c r="DJ129" s="43"/>
      <c r="DK129" s="43"/>
      <c r="DL129" s="43"/>
      <c r="DM129" s="43"/>
      <c r="DN129" s="43"/>
      <c r="DO129" s="43"/>
      <c r="DP129" s="43"/>
      <c r="DQ129" s="43"/>
      <c r="DR129" s="43"/>
      <c r="DS129" s="43"/>
      <c r="DT129" s="43"/>
      <c r="DU129" s="43"/>
      <c r="DV129" s="43"/>
      <c r="DW129" s="43"/>
      <c r="DX129" s="43"/>
    </row>
    <row r="130" spans="1:128" s="33" customFormat="1" x14ac:dyDescent="0.2">
      <c r="A130" s="103" t="s">
        <v>1482</v>
      </c>
      <c r="B130" s="103" t="s">
        <v>304</v>
      </c>
      <c r="C130" s="60">
        <v>14</v>
      </c>
      <c r="D130" s="61">
        <v>16</v>
      </c>
      <c r="E130" s="46" t="s">
        <v>30</v>
      </c>
      <c r="F130" s="62" t="s">
        <v>305</v>
      </c>
      <c r="G130" s="123" t="s">
        <v>335</v>
      </c>
      <c r="H130" s="127" t="s">
        <v>47</v>
      </c>
      <c r="I130" s="62" t="s">
        <v>305</v>
      </c>
      <c r="J130" s="123" t="s">
        <v>335</v>
      </c>
      <c r="K130" s="127" t="s">
        <v>51</v>
      </c>
      <c r="L130" s="62" t="s">
        <v>305</v>
      </c>
      <c r="M130" s="123" t="s">
        <v>335</v>
      </c>
      <c r="N130" s="127" t="s">
        <v>42</v>
      </c>
      <c r="O130" s="62"/>
      <c r="P130" s="123"/>
      <c r="Q130" s="127"/>
      <c r="R130" s="62"/>
      <c r="S130" s="123"/>
      <c r="T130" s="127"/>
      <c r="U130" s="58" t="str">
        <f>[25]Sportstätten!A$248</f>
        <v>Sportplatz Nachtflügelweg</v>
      </c>
      <c r="V130" s="105" t="s">
        <v>1006</v>
      </c>
      <c r="W130" s="114" t="s">
        <v>162</v>
      </c>
      <c r="X130" s="105" t="s">
        <v>64</v>
      </c>
      <c r="Y130" s="58" t="s">
        <v>1483</v>
      </c>
      <c r="Z130" s="98" t="s">
        <v>1484</v>
      </c>
      <c r="AA130" s="44" t="s">
        <v>1485</v>
      </c>
      <c r="AB130" s="44" t="s">
        <v>1486</v>
      </c>
      <c r="AC130" s="58"/>
      <c r="AD130" s="43"/>
      <c r="AE130" s="43"/>
      <c r="AF130" s="43"/>
      <c r="AG130" s="43"/>
      <c r="AH130" s="43"/>
      <c r="AI130" s="43"/>
      <c r="AJ130" s="43"/>
      <c r="AK130" s="43"/>
      <c r="AL130" s="43"/>
      <c r="AM130" s="43"/>
      <c r="AN130" s="43"/>
      <c r="AO130" s="43"/>
      <c r="AP130" s="43"/>
      <c r="AQ130" s="43"/>
      <c r="AR130" s="43"/>
      <c r="AS130" s="43"/>
      <c r="AT130" s="43"/>
      <c r="AU130" s="43"/>
      <c r="AV130" s="43"/>
      <c r="AW130" s="43"/>
      <c r="AX130" s="43"/>
      <c r="AY130" s="43"/>
      <c r="AZ130" s="43"/>
      <c r="BA130" s="43"/>
      <c r="BB130" s="43"/>
      <c r="BC130" s="43"/>
      <c r="BD130" s="43"/>
      <c r="BE130" s="43"/>
      <c r="BF130" s="43"/>
      <c r="BG130" s="43"/>
      <c r="BH130" s="43"/>
      <c r="BI130" s="43"/>
      <c r="BJ130" s="43"/>
      <c r="BK130" s="43"/>
      <c r="BL130" s="43"/>
      <c r="BM130" s="43"/>
      <c r="BN130" s="43"/>
      <c r="BO130" s="43"/>
      <c r="BP130" s="43"/>
      <c r="BQ130" s="43"/>
      <c r="BR130" s="43"/>
      <c r="BS130" s="43"/>
      <c r="BT130" s="43"/>
      <c r="BU130" s="43"/>
      <c r="BV130" s="43"/>
      <c r="BW130" s="43"/>
      <c r="BX130" s="43"/>
      <c r="BY130" s="43"/>
      <c r="BZ130" s="43"/>
      <c r="CA130" s="43"/>
      <c r="CB130" s="43"/>
      <c r="CC130" s="43"/>
      <c r="CD130" s="43"/>
      <c r="CE130" s="43"/>
      <c r="CF130" s="43"/>
      <c r="CG130" s="43"/>
      <c r="CH130" s="43"/>
      <c r="CI130" s="43"/>
      <c r="CJ130" s="43"/>
      <c r="CK130" s="43"/>
      <c r="CL130" s="43"/>
      <c r="CM130" s="43"/>
      <c r="CN130" s="43"/>
      <c r="CO130" s="43"/>
      <c r="CP130" s="43"/>
      <c r="CQ130" s="43"/>
      <c r="CR130" s="43"/>
      <c r="CS130" s="43"/>
      <c r="CT130" s="43"/>
      <c r="CU130" s="43"/>
      <c r="CV130" s="43"/>
      <c r="CW130" s="43"/>
      <c r="CX130" s="43"/>
      <c r="CY130" s="43"/>
      <c r="CZ130" s="43"/>
      <c r="DA130" s="43"/>
      <c r="DB130" s="43"/>
      <c r="DC130" s="43"/>
      <c r="DD130" s="43"/>
      <c r="DE130" s="43"/>
      <c r="DF130" s="43"/>
      <c r="DG130" s="43"/>
      <c r="DH130" s="43"/>
      <c r="DI130" s="43"/>
      <c r="DJ130" s="43"/>
      <c r="DK130" s="43"/>
      <c r="DL130" s="43"/>
      <c r="DM130" s="43"/>
      <c r="DN130" s="43"/>
      <c r="DO130" s="43"/>
      <c r="DP130" s="43"/>
      <c r="DQ130" s="43"/>
      <c r="DR130" s="43"/>
      <c r="DS130" s="43"/>
      <c r="DT130" s="43"/>
      <c r="DU130" s="43"/>
      <c r="DV130" s="43"/>
      <c r="DW130" s="43"/>
      <c r="DX130" s="43"/>
    </row>
    <row r="131" spans="1:128" s="33" customFormat="1" x14ac:dyDescent="0.2">
      <c r="A131" s="103" t="s">
        <v>1482</v>
      </c>
      <c r="B131" s="103" t="s">
        <v>304</v>
      </c>
      <c r="C131" s="60">
        <v>16</v>
      </c>
      <c r="D131" s="61">
        <v>18</v>
      </c>
      <c r="E131" s="46" t="s">
        <v>30</v>
      </c>
      <c r="F131" s="62" t="s">
        <v>335</v>
      </c>
      <c r="G131" s="123" t="s">
        <v>366</v>
      </c>
      <c r="H131" s="127" t="s">
        <v>36</v>
      </c>
      <c r="I131" s="62" t="s">
        <v>335</v>
      </c>
      <c r="J131" s="123" t="s">
        <v>366</v>
      </c>
      <c r="K131" s="127" t="s">
        <v>33</v>
      </c>
      <c r="L131" s="62"/>
      <c r="M131" s="123"/>
      <c r="N131" s="127"/>
      <c r="O131" s="62"/>
      <c r="P131" s="123"/>
      <c r="Q131" s="127"/>
      <c r="R131" s="62"/>
      <c r="S131" s="123"/>
      <c r="T131" s="127"/>
      <c r="U131" s="58" t="str">
        <f>[25]Sportstätten!A$248</f>
        <v>Sportplatz Nachtflügelweg</v>
      </c>
      <c r="V131" s="105" t="s">
        <v>1006</v>
      </c>
      <c r="W131" s="114" t="s">
        <v>162</v>
      </c>
      <c r="X131" s="105" t="s">
        <v>64</v>
      </c>
      <c r="Y131" s="58" t="s">
        <v>1483</v>
      </c>
      <c r="Z131" s="98" t="s">
        <v>1484</v>
      </c>
      <c r="AA131" s="44" t="s">
        <v>1485</v>
      </c>
      <c r="AB131" s="44" t="s">
        <v>1486</v>
      </c>
      <c r="AC131" s="58"/>
      <c r="AD131" s="43"/>
      <c r="AE131" s="43"/>
      <c r="AF131" s="43"/>
      <c r="AG131" s="43"/>
      <c r="AH131" s="43"/>
      <c r="AI131" s="43"/>
      <c r="AJ131" s="43"/>
      <c r="AK131" s="43"/>
      <c r="AL131" s="43"/>
      <c r="AM131" s="43"/>
      <c r="AN131" s="43"/>
      <c r="AO131" s="43"/>
      <c r="AP131" s="43"/>
      <c r="AQ131" s="43"/>
      <c r="AR131" s="43"/>
      <c r="AS131" s="43"/>
      <c r="AT131" s="43"/>
      <c r="AU131" s="43"/>
      <c r="AV131" s="43"/>
      <c r="AW131" s="43"/>
      <c r="AX131" s="43"/>
      <c r="AY131" s="43"/>
      <c r="AZ131" s="43"/>
      <c r="BA131" s="43"/>
      <c r="BB131" s="43"/>
      <c r="BC131" s="43"/>
      <c r="BD131" s="43"/>
      <c r="BE131" s="43"/>
      <c r="BF131" s="43"/>
      <c r="BG131" s="43"/>
      <c r="BH131" s="43"/>
      <c r="BI131" s="43"/>
      <c r="BJ131" s="43"/>
      <c r="BK131" s="43"/>
      <c r="BL131" s="43"/>
      <c r="BM131" s="43"/>
      <c r="BN131" s="43"/>
      <c r="BO131" s="43"/>
      <c r="BP131" s="43"/>
      <c r="BQ131" s="43"/>
      <c r="BR131" s="43"/>
      <c r="BS131" s="43"/>
      <c r="BT131" s="43"/>
      <c r="BU131" s="43"/>
      <c r="BV131" s="43"/>
      <c r="BW131" s="43"/>
      <c r="BX131" s="43"/>
      <c r="BY131" s="43"/>
      <c r="BZ131" s="43"/>
      <c r="CA131" s="43"/>
      <c r="CB131" s="43"/>
      <c r="CC131" s="43"/>
      <c r="CD131" s="43"/>
      <c r="CE131" s="43"/>
      <c r="CF131" s="43"/>
      <c r="CG131" s="43"/>
      <c r="CH131" s="43"/>
      <c r="CI131" s="43"/>
      <c r="CJ131" s="43"/>
      <c r="CK131" s="43"/>
      <c r="CL131" s="43"/>
      <c r="CM131" s="43"/>
      <c r="CN131" s="43"/>
      <c r="CO131" s="43"/>
      <c r="CP131" s="43"/>
      <c r="CQ131" s="43"/>
      <c r="CR131" s="43"/>
      <c r="CS131" s="43"/>
      <c r="CT131" s="43"/>
      <c r="CU131" s="43"/>
      <c r="CV131" s="43"/>
      <c r="CW131" s="43"/>
      <c r="CX131" s="43"/>
      <c r="CY131" s="43"/>
      <c r="CZ131" s="43"/>
      <c r="DA131" s="43"/>
      <c r="DB131" s="43"/>
      <c r="DC131" s="43"/>
      <c r="DD131" s="43"/>
      <c r="DE131" s="43"/>
      <c r="DF131" s="43"/>
      <c r="DG131" s="43"/>
      <c r="DH131" s="43"/>
      <c r="DI131" s="43"/>
      <c r="DJ131" s="43"/>
      <c r="DK131" s="43"/>
      <c r="DL131" s="43"/>
      <c r="DM131" s="43"/>
      <c r="DN131" s="43"/>
      <c r="DO131" s="43"/>
      <c r="DP131" s="43"/>
      <c r="DQ131" s="43"/>
      <c r="DR131" s="43"/>
      <c r="DS131" s="43"/>
      <c r="DT131" s="43"/>
      <c r="DU131" s="43"/>
      <c r="DV131" s="43"/>
      <c r="DW131" s="43"/>
      <c r="DX131" s="43"/>
    </row>
    <row r="132" spans="1:128" s="33" customFormat="1" x14ac:dyDescent="0.2">
      <c r="A132" s="53" t="s">
        <v>915</v>
      </c>
      <c r="B132" s="53" t="s">
        <v>304</v>
      </c>
      <c r="C132" s="47">
        <v>4</v>
      </c>
      <c r="D132" s="48">
        <v>5</v>
      </c>
      <c r="E132" s="46" t="s">
        <v>30</v>
      </c>
      <c r="F132" s="49" t="s">
        <v>274</v>
      </c>
      <c r="G132" s="122" t="s">
        <v>295</v>
      </c>
      <c r="H132" s="126" t="s">
        <v>51</v>
      </c>
      <c r="I132" s="49" t="s">
        <v>295</v>
      </c>
      <c r="J132" s="122" t="s">
        <v>315</v>
      </c>
      <c r="K132" s="126" t="s">
        <v>51</v>
      </c>
      <c r="L132" s="49"/>
      <c r="M132" s="122"/>
      <c r="N132" s="126"/>
      <c r="O132" s="49"/>
      <c r="P132" s="122"/>
      <c r="Q132" s="126"/>
      <c r="R132" s="49"/>
      <c r="S132" s="122"/>
      <c r="T132" s="126"/>
      <c r="U132" s="44" t="s">
        <v>1040</v>
      </c>
      <c r="V132" s="107" t="str">
        <f>VLOOKUP(U132,[22]Sportstätten!A198:D471,2,0)</f>
        <v xml:space="preserve">Salzburger Straße 141 </v>
      </c>
      <c r="W132" s="113" t="str">
        <f>VLOOKUP(U132,[22]Sportstätten!A198:D471,3,0)</f>
        <v>01237</v>
      </c>
      <c r="X132" s="107" t="str">
        <f>VLOOKUP(U132,[22]Sportstätten!A198:D471,4,0)</f>
        <v>Dresden</v>
      </c>
      <c r="Y132" s="44"/>
      <c r="Z132" s="95"/>
      <c r="AA132" s="44" t="s">
        <v>1422</v>
      </c>
      <c r="AB132" s="44" t="s">
        <v>1423</v>
      </c>
      <c r="AC132" s="44" t="s">
        <v>1424</v>
      </c>
    </row>
    <row r="133" spans="1:128" s="33" customFormat="1" x14ac:dyDescent="0.2">
      <c r="A133" s="53" t="s">
        <v>915</v>
      </c>
      <c r="B133" s="53" t="s">
        <v>304</v>
      </c>
      <c r="C133" s="47">
        <v>6</v>
      </c>
      <c r="D133" s="48">
        <v>7</v>
      </c>
      <c r="E133" s="46" t="s">
        <v>30</v>
      </c>
      <c r="F133" s="49" t="s">
        <v>295</v>
      </c>
      <c r="G133" s="122" t="s">
        <v>325</v>
      </c>
      <c r="H133" s="126" t="s">
        <v>47</v>
      </c>
      <c r="I133" s="49" t="s">
        <v>295</v>
      </c>
      <c r="J133" s="122" t="s">
        <v>325</v>
      </c>
      <c r="K133" s="126" t="s">
        <v>33</v>
      </c>
      <c r="L133" s="49"/>
      <c r="M133" s="122"/>
      <c r="N133" s="126"/>
      <c r="O133" s="49"/>
      <c r="P133" s="122"/>
      <c r="Q133" s="126"/>
      <c r="R133" s="49"/>
      <c r="S133" s="122"/>
      <c r="T133" s="126"/>
      <c r="U133" s="44" t="s">
        <v>1040</v>
      </c>
      <c r="V133" s="107" t="str">
        <f>VLOOKUP(U133,[22]Sportstätten!A199:D472,2,0)</f>
        <v xml:space="preserve">Salzburger Straße 141 </v>
      </c>
      <c r="W133" s="113" t="str">
        <f>VLOOKUP(U133,[22]Sportstätten!A199:D472,3,0)</f>
        <v>01237</v>
      </c>
      <c r="X133" s="107" t="str">
        <f>VLOOKUP(U133,[22]Sportstätten!A199:D472,4,0)</f>
        <v>Dresden</v>
      </c>
      <c r="Y133" s="44"/>
      <c r="Z133" s="95"/>
      <c r="AA133" s="44" t="s">
        <v>1422</v>
      </c>
      <c r="AB133" s="44" t="s">
        <v>1423</v>
      </c>
      <c r="AC133" s="44" t="s">
        <v>1428</v>
      </c>
    </row>
    <row r="134" spans="1:128" s="33" customFormat="1" ht="15" customHeight="1" x14ac:dyDescent="0.2">
      <c r="A134" s="53" t="s">
        <v>915</v>
      </c>
      <c r="B134" s="53" t="s">
        <v>304</v>
      </c>
      <c r="C134" s="47">
        <v>7</v>
      </c>
      <c r="D134" s="48">
        <v>8</v>
      </c>
      <c r="E134" s="46" t="s">
        <v>30</v>
      </c>
      <c r="F134" s="49" t="s">
        <v>295</v>
      </c>
      <c r="G134" s="122" t="s">
        <v>325</v>
      </c>
      <c r="H134" s="126" t="s">
        <v>47</v>
      </c>
      <c r="I134" s="49" t="s">
        <v>295</v>
      </c>
      <c r="J134" s="122" t="s">
        <v>325</v>
      </c>
      <c r="K134" s="126" t="s">
        <v>42</v>
      </c>
      <c r="L134" s="49"/>
      <c r="M134" s="122"/>
      <c r="N134" s="126"/>
      <c r="O134" s="49"/>
      <c r="P134" s="122"/>
      <c r="Q134" s="126"/>
      <c r="R134" s="49"/>
      <c r="S134" s="122"/>
      <c r="T134" s="126"/>
      <c r="U134" s="44" t="s">
        <v>1040</v>
      </c>
      <c r="V134" s="107" t="str">
        <f>VLOOKUP(U134,[22]Sportstätten!A200:D473,2,0)</f>
        <v xml:space="preserve">Salzburger Straße 141 </v>
      </c>
      <c r="W134" s="113" t="str">
        <f>VLOOKUP(U134,[22]Sportstätten!A200:D473,3,0)</f>
        <v>01237</v>
      </c>
      <c r="X134" s="107" t="str">
        <f>VLOOKUP(U134,[22]Sportstätten!A200:D473,4,0)</f>
        <v>Dresden</v>
      </c>
      <c r="Y134" s="44"/>
      <c r="Z134" s="95"/>
      <c r="AA134" s="44" t="s">
        <v>1422</v>
      </c>
      <c r="AB134" s="44" t="s">
        <v>1423</v>
      </c>
      <c r="AC134" s="44" t="s">
        <v>1429</v>
      </c>
    </row>
    <row r="135" spans="1:128" s="33" customFormat="1" x14ac:dyDescent="0.2">
      <c r="A135" s="53" t="s">
        <v>915</v>
      </c>
      <c r="B135" s="53" t="s">
        <v>304</v>
      </c>
      <c r="C135" s="47">
        <v>8</v>
      </c>
      <c r="D135" s="48">
        <v>9</v>
      </c>
      <c r="E135" s="46" t="s">
        <v>30</v>
      </c>
      <c r="F135" s="49" t="s">
        <v>295</v>
      </c>
      <c r="G135" s="122" t="s">
        <v>325</v>
      </c>
      <c r="H135" s="126" t="s">
        <v>47</v>
      </c>
      <c r="I135" s="49" t="s">
        <v>295</v>
      </c>
      <c r="J135" s="122" t="s">
        <v>325</v>
      </c>
      <c r="K135" s="126" t="s">
        <v>33</v>
      </c>
      <c r="L135" s="49"/>
      <c r="M135" s="122"/>
      <c r="N135" s="126"/>
      <c r="O135" s="49"/>
      <c r="P135" s="122"/>
      <c r="Q135" s="126"/>
      <c r="R135" s="49"/>
      <c r="S135" s="122"/>
      <c r="T135" s="126"/>
      <c r="U135" s="44" t="s">
        <v>1040</v>
      </c>
      <c r="V135" s="107" t="str">
        <f>VLOOKUP(U135,[22]Sportstätten!A201:D474,2,0)</f>
        <v xml:space="preserve">Salzburger Straße 141 </v>
      </c>
      <c r="W135" s="113" t="str">
        <f>VLOOKUP(U135,[22]Sportstätten!A201:D474,3,0)</f>
        <v>01237</v>
      </c>
      <c r="X135" s="107" t="str">
        <f>VLOOKUP(U135,[22]Sportstätten!A201:D474,4,0)</f>
        <v>Dresden</v>
      </c>
      <c r="Y135" s="44"/>
      <c r="Z135" s="95"/>
      <c r="AA135" s="44" t="s">
        <v>1422</v>
      </c>
      <c r="AB135" s="44" t="s">
        <v>1423</v>
      </c>
      <c r="AC135" s="44" t="s">
        <v>1430</v>
      </c>
    </row>
    <row r="136" spans="1:128" s="33" customFormat="1" x14ac:dyDescent="0.2">
      <c r="A136" s="53" t="s">
        <v>915</v>
      </c>
      <c r="B136" s="53" t="s">
        <v>304</v>
      </c>
      <c r="C136" s="47">
        <v>9</v>
      </c>
      <c r="D136" s="48">
        <v>10</v>
      </c>
      <c r="E136" s="46" t="s">
        <v>30</v>
      </c>
      <c r="F136" s="49" t="s">
        <v>295</v>
      </c>
      <c r="G136" s="122" t="s">
        <v>325</v>
      </c>
      <c r="H136" s="126" t="s">
        <v>36</v>
      </c>
      <c r="I136" s="49" t="s">
        <v>295</v>
      </c>
      <c r="J136" s="122" t="s">
        <v>325</v>
      </c>
      <c r="K136" s="126" t="s">
        <v>51</v>
      </c>
      <c r="L136" s="49" t="s">
        <v>295</v>
      </c>
      <c r="M136" s="122" t="s">
        <v>325</v>
      </c>
      <c r="N136" s="126" t="s">
        <v>33</v>
      </c>
      <c r="O136" s="49"/>
      <c r="P136" s="122"/>
      <c r="Q136" s="126"/>
      <c r="R136" s="49"/>
      <c r="S136" s="122"/>
      <c r="T136" s="126"/>
      <c r="U136" s="44" t="s">
        <v>1040</v>
      </c>
      <c r="V136" s="107" t="str">
        <f>VLOOKUP(U136,[22]Sportstätten!A202:D475,2,0)</f>
        <v xml:space="preserve">Salzburger Straße 141 </v>
      </c>
      <c r="W136" s="113" t="str">
        <f>VLOOKUP(U136,[22]Sportstätten!A202:D475,3,0)</f>
        <v>01237</v>
      </c>
      <c r="X136" s="107" t="str">
        <f>VLOOKUP(U136,[22]Sportstätten!A202:D475,4,0)</f>
        <v>Dresden</v>
      </c>
      <c r="Y136" s="44"/>
      <c r="Z136" s="95"/>
      <c r="AA136" s="44" t="s">
        <v>1422</v>
      </c>
      <c r="AB136" s="44" t="s">
        <v>1423</v>
      </c>
      <c r="AC136" s="44" t="s">
        <v>1431</v>
      </c>
    </row>
    <row r="137" spans="1:128" s="33" customFormat="1" x14ac:dyDescent="0.2">
      <c r="A137" s="53" t="s">
        <v>915</v>
      </c>
      <c r="B137" s="53" t="s">
        <v>304</v>
      </c>
      <c r="C137" s="47">
        <v>10</v>
      </c>
      <c r="D137" s="48">
        <v>11</v>
      </c>
      <c r="E137" s="46" t="s">
        <v>30</v>
      </c>
      <c r="F137" s="49" t="s">
        <v>295</v>
      </c>
      <c r="G137" s="122" t="s">
        <v>325</v>
      </c>
      <c r="H137" s="126" t="s">
        <v>47</v>
      </c>
      <c r="I137" s="49" t="s">
        <v>295</v>
      </c>
      <c r="J137" s="122" t="s">
        <v>325</v>
      </c>
      <c r="K137" s="126" t="s">
        <v>51</v>
      </c>
      <c r="L137" s="49" t="s">
        <v>295</v>
      </c>
      <c r="M137" s="122" t="s">
        <v>325</v>
      </c>
      <c r="N137" s="126" t="s">
        <v>42</v>
      </c>
      <c r="O137" s="49"/>
      <c r="P137" s="122"/>
      <c r="Q137" s="126"/>
      <c r="R137" s="49"/>
      <c r="S137" s="122"/>
      <c r="T137" s="126"/>
      <c r="U137" s="44" t="s">
        <v>1040</v>
      </c>
      <c r="V137" s="107" t="str">
        <f>VLOOKUP(U137,[22]Sportstätten!A203:D476,2,0)</f>
        <v xml:space="preserve">Salzburger Straße 141 </v>
      </c>
      <c r="W137" s="113" t="str">
        <f>VLOOKUP(U137,[22]Sportstätten!A203:D476,3,0)</f>
        <v>01237</v>
      </c>
      <c r="X137" s="107" t="str">
        <f>VLOOKUP(U137,[22]Sportstätten!A203:D476,4,0)</f>
        <v>Dresden</v>
      </c>
      <c r="Y137" s="44"/>
      <c r="Z137" s="95"/>
      <c r="AA137" s="44" t="s">
        <v>1422</v>
      </c>
      <c r="AB137" s="44" t="s">
        <v>1423</v>
      </c>
      <c r="AC137" s="44" t="s">
        <v>1432</v>
      </c>
    </row>
    <row r="138" spans="1:128" s="33" customFormat="1" x14ac:dyDescent="0.2">
      <c r="A138" s="53" t="s">
        <v>915</v>
      </c>
      <c r="B138" s="53" t="s">
        <v>304</v>
      </c>
      <c r="C138" s="47">
        <v>11</v>
      </c>
      <c r="D138" s="48">
        <v>12</v>
      </c>
      <c r="E138" s="46" t="s">
        <v>30</v>
      </c>
      <c r="F138" s="49" t="s">
        <v>295</v>
      </c>
      <c r="G138" s="122" t="s">
        <v>325</v>
      </c>
      <c r="H138" s="126" t="s">
        <v>36</v>
      </c>
      <c r="I138" s="49" t="s">
        <v>295</v>
      </c>
      <c r="J138" s="122" t="s">
        <v>325</v>
      </c>
      <c r="K138" s="126" t="s">
        <v>47</v>
      </c>
      <c r="L138" s="49" t="s">
        <v>295</v>
      </c>
      <c r="M138" s="122" t="s">
        <v>325</v>
      </c>
      <c r="N138" s="126" t="s">
        <v>33</v>
      </c>
      <c r="O138" s="49"/>
      <c r="P138" s="122"/>
      <c r="Q138" s="126"/>
      <c r="R138" s="49"/>
      <c r="S138" s="122"/>
      <c r="T138" s="126"/>
      <c r="U138" s="42" t="s">
        <v>1040</v>
      </c>
      <c r="V138" s="107" t="str">
        <f>VLOOKUP(U138,[22]Sportstätten!A204:D477,2,0)</f>
        <v xml:space="preserve">Salzburger Straße 141 </v>
      </c>
      <c r="W138" s="113" t="str">
        <f>VLOOKUP(U138,[22]Sportstätten!A204:D477,3,0)</f>
        <v>01237</v>
      </c>
      <c r="X138" s="107" t="str">
        <f>VLOOKUP(U138,[22]Sportstätten!A204:D477,4,0)</f>
        <v>Dresden</v>
      </c>
      <c r="Y138" s="44"/>
      <c r="Z138" s="95"/>
      <c r="AA138" s="44" t="s">
        <v>1422</v>
      </c>
      <c r="AB138" s="44" t="s">
        <v>1423</v>
      </c>
      <c r="AC138" s="44" t="s">
        <v>1433</v>
      </c>
    </row>
    <row r="139" spans="1:128" s="33" customFormat="1" x14ac:dyDescent="0.2">
      <c r="A139" s="53" t="s">
        <v>915</v>
      </c>
      <c r="B139" s="53" t="s">
        <v>304</v>
      </c>
      <c r="C139" s="47">
        <v>12</v>
      </c>
      <c r="D139" s="48">
        <v>13</v>
      </c>
      <c r="E139" s="46" t="s">
        <v>30</v>
      </c>
      <c r="F139" s="49" t="s">
        <v>295</v>
      </c>
      <c r="G139" s="122" t="s">
        <v>325</v>
      </c>
      <c r="H139" s="126" t="s">
        <v>47</v>
      </c>
      <c r="I139" s="49" t="s">
        <v>295</v>
      </c>
      <c r="J139" s="122" t="s">
        <v>325</v>
      </c>
      <c r="K139" s="126" t="s">
        <v>51</v>
      </c>
      <c r="L139" s="49" t="s">
        <v>295</v>
      </c>
      <c r="M139" s="122" t="s">
        <v>325</v>
      </c>
      <c r="N139" s="126" t="s">
        <v>42</v>
      </c>
      <c r="O139" s="49"/>
      <c r="P139" s="122"/>
      <c r="Q139" s="126"/>
      <c r="R139" s="49"/>
      <c r="S139" s="122"/>
      <c r="T139" s="126"/>
      <c r="U139" s="44" t="s">
        <v>1040</v>
      </c>
      <c r="V139" s="107" t="str">
        <f>VLOOKUP(U139,[22]Sportstätten!A205:D478,2,0)</f>
        <v xml:space="preserve">Salzburger Straße 141 </v>
      </c>
      <c r="W139" s="113" t="str">
        <f>VLOOKUP(U139,[22]Sportstätten!A205:D478,3,0)</f>
        <v>01237</v>
      </c>
      <c r="X139" s="107" t="str">
        <f>VLOOKUP(U139,[22]Sportstätten!A205:D478,4,0)</f>
        <v>Dresden</v>
      </c>
      <c r="Y139" s="44"/>
      <c r="Z139" s="95"/>
      <c r="AA139" s="44" t="s">
        <v>1422</v>
      </c>
      <c r="AB139" s="44" t="s">
        <v>1423</v>
      </c>
      <c r="AC139" s="44" t="s">
        <v>1434</v>
      </c>
    </row>
    <row r="140" spans="1:128" s="33" customFormat="1" x14ac:dyDescent="0.2">
      <c r="A140" s="53" t="s">
        <v>915</v>
      </c>
      <c r="B140" s="53" t="s">
        <v>304</v>
      </c>
      <c r="C140" s="47">
        <v>13</v>
      </c>
      <c r="D140" s="48">
        <v>14</v>
      </c>
      <c r="E140" s="46" t="s">
        <v>30</v>
      </c>
      <c r="F140" s="49" t="s">
        <v>315</v>
      </c>
      <c r="G140" s="122" t="s">
        <v>345</v>
      </c>
      <c r="H140" s="126" t="s">
        <v>36</v>
      </c>
      <c r="I140" s="49" t="s">
        <v>315</v>
      </c>
      <c r="J140" s="122" t="s">
        <v>345</v>
      </c>
      <c r="K140" s="126" t="s">
        <v>51</v>
      </c>
      <c r="L140" s="49"/>
      <c r="M140" s="122"/>
      <c r="N140" s="126"/>
      <c r="O140" s="49"/>
      <c r="P140" s="122"/>
      <c r="Q140" s="126"/>
      <c r="R140" s="49"/>
      <c r="S140" s="122"/>
      <c r="T140" s="126"/>
      <c r="U140" s="44" t="s">
        <v>1040</v>
      </c>
      <c r="V140" s="107" t="str">
        <f>VLOOKUP(U140,[22]Sportstätten!A206:D479,2,0)</f>
        <v xml:space="preserve">Salzburger Straße 141 </v>
      </c>
      <c r="W140" s="113" t="str">
        <f>VLOOKUP(U140,[22]Sportstätten!A206:D479,3,0)</f>
        <v>01237</v>
      </c>
      <c r="X140" s="107" t="str">
        <f>VLOOKUP(U140,[22]Sportstätten!A206:D479,4,0)</f>
        <v>Dresden</v>
      </c>
      <c r="Y140" s="44"/>
      <c r="Z140" s="95"/>
      <c r="AA140" s="44" t="s">
        <v>1422</v>
      </c>
      <c r="AB140" s="44" t="s">
        <v>1423</v>
      </c>
      <c r="AC140" s="44" t="s">
        <v>1435</v>
      </c>
    </row>
    <row r="141" spans="1:128" s="33" customFormat="1" x14ac:dyDescent="0.2">
      <c r="A141" s="53" t="s">
        <v>915</v>
      </c>
      <c r="B141" s="53" t="s">
        <v>304</v>
      </c>
      <c r="C141" s="47">
        <v>13</v>
      </c>
      <c r="D141" s="48">
        <v>14</v>
      </c>
      <c r="E141" s="46" t="s">
        <v>30</v>
      </c>
      <c r="F141" s="49" t="s">
        <v>295</v>
      </c>
      <c r="G141" s="122" t="s">
        <v>325</v>
      </c>
      <c r="H141" s="126" t="s">
        <v>42</v>
      </c>
      <c r="I141" s="49"/>
      <c r="J141" s="122"/>
      <c r="K141" s="126"/>
      <c r="L141" s="49"/>
      <c r="M141" s="122"/>
      <c r="N141" s="126"/>
      <c r="O141" s="49"/>
      <c r="P141" s="122"/>
      <c r="Q141" s="126"/>
      <c r="R141" s="49"/>
      <c r="S141" s="122"/>
      <c r="T141" s="126"/>
      <c r="U141" s="44" t="s">
        <v>937</v>
      </c>
      <c r="V141" s="107" t="str">
        <f>VLOOKUP(U141,[22]Sportstätten!A207:D480,2,0)</f>
        <v xml:space="preserve">Bärensteiner Straße 33 </v>
      </c>
      <c r="W141" s="113" t="str">
        <f>VLOOKUP(U141,[22]Sportstätten!A207:D480,3,0)</f>
        <v>01277</v>
      </c>
      <c r="X141" s="107" t="str">
        <f>VLOOKUP(U141,[22]Sportstätten!A207:D480,4,0)</f>
        <v>Dresden</v>
      </c>
      <c r="Y141" s="44"/>
      <c r="Z141" s="95"/>
      <c r="AA141" s="44" t="s">
        <v>1422</v>
      </c>
      <c r="AB141" s="44" t="s">
        <v>1423</v>
      </c>
      <c r="AC141" s="44" t="s">
        <v>1435</v>
      </c>
    </row>
    <row r="142" spans="1:128" s="33" customFormat="1" x14ac:dyDescent="0.2">
      <c r="A142" s="53" t="s">
        <v>915</v>
      </c>
      <c r="B142" s="53" t="s">
        <v>304</v>
      </c>
      <c r="C142" s="47">
        <v>14</v>
      </c>
      <c r="D142" s="48">
        <v>15</v>
      </c>
      <c r="E142" s="46" t="s">
        <v>30</v>
      </c>
      <c r="F142" s="49" t="s">
        <v>295</v>
      </c>
      <c r="G142" s="122" t="s">
        <v>325</v>
      </c>
      <c r="H142" s="126" t="s">
        <v>33</v>
      </c>
      <c r="I142" s="49" t="s">
        <v>295</v>
      </c>
      <c r="J142" s="122" t="s">
        <v>325</v>
      </c>
      <c r="K142" s="126" t="s">
        <v>42</v>
      </c>
      <c r="L142" s="49"/>
      <c r="M142" s="122"/>
      <c r="N142" s="126"/>
      <c r="O142" s="49"/>
      <c r="P142" s="122"/>
      <c r="Q142" s="126"/>
      <c r="R142" s="49"/>
      <c r="S142" s="122"/>
      <c r="T142" s="126"/>
      <c r="U142" s="44" t="s">
        <v>1040</v>
      </c>
      <c r="V142" s="107" t="str">
        <f>VLOOKUP(U142,[22]Sportstätten!A208:D481,2,0)</f>
        <v xml:space="preserve">Salzburger Straße 141 </v>
      </c>
      <c r="W142" s="113" t="str">
        <f>VLOOKUP(U142,[22]Sportstätten!A208:D481,3,0)</f>
        <v>01237</v>
      </c>
      <c r="X142" s="107" t="str">
        <f>VLOOKUP(U142,[22]Sportstätten!A208:D481,4,0)</f>
        <v>Dresden</v>
      </c>
      <c r="Y142" s="44"/>
      <c r="Z142" s="95"/>
      <c r="AA142" s="44" t="s">
        <v>1422</v>
      </c>
      <c r="AB142" s="44" t="s">
        <v>1423</v>
      </c>
      <c r="AC142" s="44" t="s">
        <v>1436</v>
      </c>
    </row>
    <row r="143" spans="1:128" s="33" customFormat="1" x14ac:dyDescent="0.2">
      <c r="A143" s="53" t="s">
        <v>915</v>
      </c>
      <c r="B143" s="53" t="s">
        <v>304</v>
      </c>
      <c r="C143" s="47">
        <v>14</v>
      </c>
      <c r="D143" s="48">
        <v>15</v>
      </c>
      <c r="E143" s="46" t="s">
        <v>30</v>
      </c>
      <c r="F143" s="49" t="s">
        <v>295</v>
      </c>
      <c r="G143" s="122" t="s">
        <v>325</v>
      </c>
      <c r="H143" s="126" t="s">
        <v>47</v>
      </c>
      <c r="I143" s="49"/>
      <c r="J143" s="122"/>
      <c r="K143" s="126"/>
      <c r="L143" s="49"/>
      <c r="M143" s="122"/>
      <c r="N143" s="126"/>
      <c r="O143" s="49"/>
      <c r="P143" s="122"/>
      <c r="Q143" s="126"/>
      <c r="R143" s="49"/>
      <c r="S143" s="122"/>
      <c r="T143" s="126"/>
      <c r="U143" s="44" t="s">
        <v>937</v>
      </c>
      <c r="V143" s="107" t="str">
        <f>VLOOKUP(U143,[22]Sportstätten!A209:D482,2,0)</f>
        <v xml:space="preserve">Bärensteiner Straße 33 </v>
      </c>
      <c r="W143" s="113" t="str">
        <f>VLOOKUP(U143,[22]Sportstätten!A209:D482,3,0)</f>
        <v>01277</v>
      </c>
      <c r="X143" s="107" t="str">
        <f>VLOOKUP(U143,[22]Sportstätten!A209:D482,4,0)</f>
        <v>Dresden</v>
      </c>
      <c r="Y143" s="44"/>
      <c r="Z143" s="95"/>
      <c r="AA143" s="44" t="s">
        <v>1422</v>
      </c>
      <c r="AB143" s="44" t="s">
        <v>1423</v>
      </c>
      <c r="AC143" s="44" t="s">
        <v>1436</v>
      </c>
    </row>
    <row r="144" spans="1:128" s="33" customFormat="1" x14ac:dyDescent="0.2">
      <c r="A144" s="53" t="s">
        <v>915</v>
      </c>
      <c r="B144" s="53" t="s">
        <v>304</v>
      </c>
      <c r="C144" s="47">
        <v>15</v>
      </c>
      <c r="D144" s="48">
        <v>17</v>
      </c>
      <c r="E144" s="46" t="s">
        <v>53</v>
      </c>
      <c r="F144" s="49" t="s">
        <v>295</v>
      </c>
      <c r="G144" s="122" t="s">
        <v>325</v>
      </c>
      <c r="H144" s="126" t="s">
        <v>36</v>
      </c>
      <c r="I144" s="49" t="s">
        <v>295</v>
      </c>
      <c r="J144" s="122" t="s">
        <v>325</v>
      </c>
      <c r="K144" s="126" t="s">
        <v>51</v>
      </c>
      <c r="L144" s="49" t="s">
        <v>295</v>
      </c>
      <c r="M144" s="122" t="s">
        <v>325</v>
      </c>
      <c r="N144" s="126" t="s">
        <v>33</v>
      </c>
      <c r="O144" s="49"/>
      <c r="P144" s="122"/>
      <c r="Q144" s="126"/>
      <c r="R144" s="49"/>
      <c r="S144" s="122"/>
      <c r="T144" s="126"/>
      <c r="U144" s="44" t="s">
        <v>937</v>
      </c>
      <c r="V144" s="107" t="str">
        <f>VLOOKUP(U144,[22]Sportstätten!A210:D483,2,0)</f>
        <v xml:space="preserve">Bärensteiner Straße 33 </v>
      </c>
      <c r="W144" s="113" t="str">
        <f>VLOOKUP(U144,[22]Sportstätten!A210:D483,3,0)</f>
        <v>01277</v>
      </c>
      <c r="X144" s="107" t="str">
        <f>VLOOKUP(U144,[22]Sportstätten!A210:D483,4,0)</f>
        <v>Dresden</v>
      </c>
      <c r="Y144" s="44"/>
      <c r="Z144" s="95"/>
      <c r="AA144" s="44" t="s">
        <v>1422</v>
      </c>
      <c r="AB144" s="44" t="s">
        <v>1423</v>
      </c>
      <c r="AC144" s="44" t="s">
        <v>1437</v>
      </c>
    </row>
    <row r="145" spans="1:128" s="33" customFormat="1" x14ac:dyDescent="0.2">
      <c r="A145" s="53" t="s">
        <v>915</v>
      </c>
      <c r="B145" s="53" t="s">
        <v>304</v>
      </c>
      <c r="C145" s="47">
        <v>17</v>
      </c>
      <c r="D145" s="48">
        <v>19</v>
      </c>
      <c r="E145" s="46" t="s">
        <v>53</v>
      </c>
      <c r="F145" s="49" t="s">
        <v>315</v>
      </c>
      <c r="G145" s="122" t="s">
        <v>345</v>
      </c>
      <c r="H145" s="126" t="s">
        <v>47</v>
      </c>
      <c r="I145" s="49" t="s">
        <v>315</v>
      </c>
      <c r="J145" s="122" t="s">
        <v>345</v>
      </c>
      <c r="K145" s="126" t="s">
        <v>51</v>
      </c>
      <c r="L145" s="49" t="s">
        <v>315</v>
      </c>
      <c r="M145" s="122" t="s">
        <v>345</v>
      </c>
      <c r="N145" s="126" t="s">
        <v>42</v>
      </c>
      <c r="O145" s="49"/>
      <c r="P145" s="122"/>
      <c r="Q145" s="126"/>
      <c r="R145" s="49"/>
      <c r="S145" s="122"/>
      <c r="T145" s="126"/>
      <c r="U145" s="44" t="s">
        <v>937</v>
      </c>
      <c r="V145" s="107" t="str">
        <f>VLOOKUP(U145,[22]Sportstätten!A211:D484,2,0)</f>
        <v xml:space="preserve">Bärensteiner Straße 33 </v>
      </c>
      <c r="W145" s="113" t="str">
        <f>VLOOKUP(U145,[22]Sportstätten!A211:D484,3,0)</f>
        <v>01277</v>
      </c>
      <c r="X145" s="107" t="str">
        <f>VLOOKUP(U145,[22]Sportstätten!A211:D484,4,0)</f>
        <v>Dresden</v>
      </c>
      <c r="Y145" s="44"/>
      <c r="Z145" s="95"/>
      <c r="AA145" s="44" t="s">
        <v>1422</v>
      </c>
      <c r="AB145" s="44" t="s">
        <v>1423</v>
      </c>
      <c r="AC145" s="44" t="s">
        <v>1438</v>
      </c>
    </row>
    <row r="146" spans="1:128" s="33" customFormat="1" x14ac:dyDescent="0.2">
      <c r="A146" s="53" t="s">
        <v>922</v>
      </c>
      <c r="B146" s="53" t="s">
        <v>304</v>
      </c>
      <c r="C146" s="47">
        <v>5</v>
      </c>
      <c r="D146" s="48">
        <v>8</v>
      </c>
      <c r="E146" s="46" t="s">
        <v>30</v>
      </c>
      <c r="F146" s="49" t="s">
        <v>284</v>
      </c>
      <c r="G146" s="122" t="s">
        <v>305</v>
      </c>
      <c r="H146" s="126" t="s">
        <v>51</v>
      </c>
      <c r="I146" s="49"/>
      <c r="J146" s="122"/>
      <c r="K146" s="126"/>
      <c r="L146" s="49"/>
      <c r="M146" s="122"/>
      <c r="N146" s="126"/>
      <c r="O146" s="49"/>
      <c r="P146" s="122"/>
      <c r="Q146" s="126"/>
      <c r="R146" s="49"/>
      <c r="S146" s="122"/>
      <c r="T146" s="126"/>
      <c r="U146" s="44" t="s">
        <v>1028</v>
      </c>
      <c r="V146" s="107" t="str">
        <f>VLOOKUP(U146,[26]Sportstätten!A254:D527,2,0)</f>
        <v xml:space="preserve">Pillnitzer Landstraße 94 </v>
      </c>
      <c r="W146" s="113" t="str">
        <f>VLOOKUP(U146,[26]Sportstätten!A254:D527,3,0)</f>
        <v>01326</v>
      </c>
      <c r="X146" s="107" t="str">
        <f>VLOOKUP(U146,[26]Sportstätten!A254:D527,4,0)</f>
        <v>Dresden</v>
      </c>
      <c r="Y146" s="44" t="s">
        <v>1487</v>
      </c>
      <c r="Z146" s="95" t="s">
        <v>1488</v>
      </c>
      <c r="AA146" s="44" t="s">
        <v>1489</v>
      </c>
      <c r="AB146" s="44" t="s">
        <v>1490</v>
      </c>
      <c r="AC146" s="44" t="s">
        <v>1491</v>
      </c>
    </row>
    <row r="147" spans="1:128" s="39" customFormat="1" x14ac:dyDescent="0.2">
      <c r="A147" s="53" t="s">
        <v>922</v>
      </c>
      <c r="B147" s="53" t="s">
        <v>304</v>
      </c>
      <c r="C147" s="47">
        <v>13</v>
      </c>
      <c r="D147" s="48">
        <v>14</v>
      </c>
      <c r="E147" s="46" t="s">
        <v>67</v>
      </c>
      <c r="F147" s="49" t="s">
        <v>295</v>
      </c>
      <c r="G147" s="122" t="s">
        <v>325</v>
      </c>
      <c r="H147" s="126" t="s">
        <v>47</v>
      </c>
      <c r="I147" s="49" t="s">
        <v>295</v>
      </c>
      <c r="J147" s="122" t="s">
        <v>325</v>
      </c>
      <c r="K147" s="126" t="s">
        <v>33</v>
      </c>
      <c r="L147" s="49"/>
      <c r="M147" s="122"/>
      <c r="N147" s="126"/>
      <c r="O147" s="49"/>
      <c r="P147" s="122"/>
      <c r="Q147" s="126"/>
      <c r="R147" s="49"/>
      <c r="S147" s="122"/>
      <c r="T147" s="126"/>
      <c r="U147" s="44" t="s">
        <v>1028</v>
      </c>
      <c r="V147" s="107" t="str">
        <f>VLOOKUP(U147,[26]Sportstätten!A255:D528,2,0)</f>
        <v xml:space="preserve">Pillnitzer Landstraße 94 </v>
      </c>
      <c r="W147" s="113" t="str">
        <f>VLOOKUP(U147,[26]Sportstätten!A255:D528,3,0)</f>
        <v>01326</v>
      </c>
      <c r="X147" s="107" t="str">
        <f>VLOOKUP(U147,[26]Sportstätten!A255:D528,4,0)</f>
        <v>Dresden</v>
      </c>
      <c r="Y147" s="44" t="s">
        <v>1492</v>
      </c>
      <c r="Z147" s="95" t="s">
        <v>1493</v>
      </c>
      <c r="AA147" s="44" t="s">
        <v>1489</v>
      </c>
      <c r="AB147" s="44" t="s">
        <v>1490</v>
      </c>
      <c r="AC147" s="44" t="s">
        <v>1491</v>
      </c>
    </row>
    <row r="148" spans="1:128" s="39" customFormat="1" x14ac:dyDescent="0.2">
      <c r="A148" s="53" t="s">
        <v>922</v>
      </c>
      <c r="B148" s="53" t="s">
        <v>304</v>
      </c>
      <c r="C148" s="47">
        <v>15</v>
      </c>
      <c r="D148" s="48">
        <v>16</v>
      </c>
      <c r="E148" s="46" t="s">
        <v>67</v>
      </c>
      <c r="F148" s="49" t="s">
        <v>315</v>
      </c>
      <c r="G148" s="122" t="s">
        <v>345</v>
      </c>
      <c r="H148" s="126" t="s">
        <v>51</v>
      </c>
      <c r="I148" s="49" t="s">
        <v>315</v>
      </c>
      <c r="J148" s="122" t="s">
        <v>345</v>
      </c>
      <c r="K148" s="126" t="s">
        <v>42</v>
      </c>
      <c r="L148" s="49"/>
      <c r="M148" s="122"/>
      <c r="N148" s="126"/>
      <c r="O148" s="49"/>
      <c r="P148" s="122"/>
      <c r="Q148" s="126"/>
      <c r="R148" s="49"/>
      <c r="S148" s="122"/>
      <c r="T148" s="126"/>
      <c r="U148" s="44" t="s">
        <v>1020</v>
      </c>
      <c r="V148" s="105" t="s">
        <v>821</v>
      </c>
      <c r="W148" s="105" t="s">
        <v>195</v>
      </c>
      <c r="X148" s="105" t="s">
        <v>64</v>
      </c>
      <c r="Y148" s="44" t="s">
        <v>1492</v>
      </c>
      <c r="Z148" s="95" t="s">
        <v>1493</v>
      </c>
      <c r="AA148" s="44" t="s">
        <v>1489</v>
      </c>
      <c r="AB148" s="44" t="s">
        <v>1490</v>
      </c>
      <c r="AC148" s="44" t="s">
        <v>1491</v>
      </c>
    </row>
    <row r="149" spans="1:128" s="39" customFormat="1" x14ac:dyDescent="0.2">
      <c r="A149" s="53" t="s">
        <v>922</v>
      </c>
      <c r="B149" s="53" t="s">
        <v>304</v>
      </c>
      <c r="C149" s="47">
        <v>17</v>
      </c>
      <c r="D149" s="48">
        <v>18</v>
      </c>
      <c r="E149" s="46" t="s">
        <v>67</v>
      </c>
      <c r="F149" s="49" t="s">
        <v>315</v>
      </c>
      <c r="G149" s="122" t="s">
        <v>345</v>
      </c>
      <c r="H149" s="126" t="s">
        <v>36</v>
      </c>
      <c r="I149" s="49" t="s">
        <v>315</v>
      </c>
      <c r="J149" s="122" t="s">
        <v>345</v>
      </c>
      <c r="K149" s="126" t="s">
        <v>51</v>
      </c>
      <c r="L149" s="49"/>
      <c r="M149" s="122"/>
      <c r="N149" s="126"/>
      <c r="O149" s="49"/>
      <c r="P149" s="122"/>
      <c r="Q149" s="126"/>
      <c r="R149" s="49"/>
      <c r="S149" s="122"/>
      <c r="T149" s="126"/>
      <c r="U149" s="44" t="s">
        <v>1028</v>
      </c>
      <c r="V149" s="105" t="s">
        <v>1029</v>
      </c>
      <c r="W149" s="105" t="s">
        <v>70</v>
      </c>
      <c r="X149" s="105" t="s">
        <v>64</v>
      </c>
      <c r="Y149" s="44" t="s">
        <v>1494</v>
      </c>
      <c r="Z149" s="95" t="s">
        <v>1495</v>
      </c>
      <c r="AA149" s="44" t="s">
        <v>1489</v>
      </c>
      <c r="AB149" s="44" t="s">
        <v>1490</v>
      </c>
      <c r="AC149" s="44" t="s">
        <v>1491</v>
      </c>
    </row>
    <row r="150" spans="1:128" s="39" customFormat="1" x14ac:dyDescent="0.2">
      <c r="A150" s="53" t="s">
        <v>922</v>
      </c>
      <c r="B150" s="53" t="s">
        <v>304</v>
      </c>
      <c r="C150" s="47">
        <v>19</v>
      </c>
      <c r="D150" s="48">
        <v>35</v>
      </c>
      <c r="E150" s="46" t="s">
        <v>67</v>
      </c>
      <c r="F150" s="49" t="s">
        <v>335</v>
      </c>
      <c r="G150" s="122" t="s">
        <v>366</v>
      </c>
      <c r="H150" s="126" t="s">
        <v>47</v>
      </c>
      <c r="I150" s="49" t="s">
        <v>345</v>
      </c>
      <c r="J150" s="122" t="s">
        <v>376</v>
      </c>
      <c r="K150" s="126" t="s">
        <v>33</v>
      </c>
      <c r="L150" s="49"/>
      <c r="M150" s="122"/>
      <c r="N150" s="126"/>
      <c r="O150" s="49"/>
      <c r="P150" s="122"/>
      <c r="Q150" s="126"/>
      <c r="R150" s="49"/>
      <c r="S150" s="122"/>
      <c r="T150" s="126"/>
      <c r="U150" s="44" t="s">
        <v>1028</v>
      </c>
      <c r="V150" s="105" t="s">
        <v>1029</v>
      </c>
      <c r="W150" s="105" t="s">
        <v>70</v>
      </c>
      <c r="X150" s="105" t="s">
        <v>64</v>
      </c>
      <c r="Y150" s="44" t="s">
        <v>1496</v>
      </c>
      <c r="Z150" s="95" t="s">
        <v>1497</v>
      </c>
      <c r="AA150" s="44" t="s">
        <v>1489</v>
      </c>
      <c r="AB150" s="44" t="s">
        <v>1490</v>
      </c>
      <c r="AC150" s="44" t="s">
        <v>1491</v>
      </c>
    </row>
    <row r="151" spans="1:128" s="39" customFormat="1" x14ac:dyDescent="0.2">
      <c r="A151" s="53" t="s">
        <v>930</v>
      </c>
      <c r="B151" s="53" t="s">
        <v>304</v>
      </c>
      <c r="C151" s="47">
        <v>3</v>
      </c>
      <c r="D151" s="48">
        <v>7</v>
      </c>
      <c r="E151" s="46" t="s">
        <v>30</v>
      </c>
      <c r="F151" s="49" t="s">
        <v>274</v>
      </c>
      <c r="G151" s="122" t="s">
        <v>295</v>
      </c>
      <c r="H151" s="126" t="s">
        <v>42</v>
      </c>
      <c r="I151" s="49"/>
      <c r="J151" s="122"/>
      <c r="K151" s="126"/>
      <c r="L151" s="49"/>
      <c r="M151" s="122"/>
      <c r="N151" s="126"/>
      <c r="O151" s="49"/>
      <c r="P151" s="122"/>
      <c r="Q151" s="126"/>
      <c r="R151" s="49"/>
      <c r="S151" s="122"/>
      <c r="T151" s="126"/>
      <c r="U151" s="44" t="s">
        <v>1014</v>
      </c>
      <c r="V151" s="107" t="str">
        <f>VLOOKUP(U151,Sportstätten!A15:D288,2,0)</f>
        <v xml:space="preserve">Wittgensdorfer Straße 30 </v>
      </c>
      <c r="W151" s="113" t="str">
        <f>VLOOKUP(U151,[7]Sportstätten!A15:D288,3,0)</f>
        <v>01257</v>
      </c>
      <c r="X151" s="107" t="str">
        <f>VLOOKUP(U151,[7]Sportstätten!A15:D288,4,0)</f>
        <v>Dresden</v>
      </c>
      <c r="Y151" s="101" t="s">
        <v>1191</v>
      </c>
      <c r="Z151" s="95" t="s">
        <v>1192</v>
      </c>
      <c r="AA151" s="44" t="s">
        <v>1193</v>
      </c>
      <c r="AB151" s="44" t="s">
        <v>1194</v>
      </c>
      <c r="AC151" s="44" t="s">
        <v>1195</v>
      </c>
    </row>
    <row r="152" spans="1:128" s="39" customFormat="1" x14ac:dyDescent="0.2">
      <c r="A152" s="53" t="s">
        <v>930</v>
      </c>
      <c r="B152" s="53" t="s">
        <v>304</v>
      </c>
      <c r="C152" s="47">
        <v>7</v>
      </c>
      <c r="D152" s="48">
        <v>9</v>
      </c>
      <c r="E152" s="46" t="s">
        <v>30</v>
      </c>
      <c r="F152" s="49" t="s">
        <v>274</v>
      </c>
      <c r="G152" s="122" t="s">
        <v>305</v>
      </c>
      <c r="H152" s="126" t="s">
        <v>36</v>
      </c>
      <c r="I152" s="49" t="s">
        <v>274</v>
      </c>
      <c r="J152" s="122" t="s">
        <v>315</v>
      </c>
      <c r="K152" s="126" t="s">
        <v>51</v>
      </c>
      <c r="L152" s="49"/>
      <c r="M152" s="122"/>
      <c r="N152" s="126"/>
      <c r="O152" s="49"/>
      <c r="P152" s="122"/>
      <c r="Q152" s="126"/>
      <c r="R152" s="49"/>
      <c r="S152" s="122"/>
      <c r="T152" s="126"/>
      <c r="U152" s="44" t="s">
        <v>1014</v>
      </c>
      <c r="V152" s="107" t="str">
        <f>VLOOKUP(U152,Sportstätten!A16:D289,2,0)</f>
        <v xml:space="preserve">Wittgensdorfer Straße 30 </v>
      </c>
      <c r="W152" s="113" t="str">
        <f>VLOOKUP(U152,[7]Sportstätten!A16:D289,3,0)</f>
        <v>01257</v>
      </c>
      <c r="X152" s="107" t="str">
        <f>VLOOKUP(U152,[7]Sportstätten!A16:D289,4,0)</f>
        <v>Dresden</v>
      </c>
      <c r="Y152" s="44" t="s">
        <v>1191</v>
      </c>
      <c r="Z152" s="95" t="s">
        <v>1192</v>
      </c>
      <c r="AA152" s="44" t="s">
        <v>1193</v>
      </c>
      <c r="AB152" s="44" t="s">
        <v>1194</v>
      </c>
      <c r="AC152" s="44" t="s">
        <v>1196</v>
      </c>
    </row>
    <row r="153" spans="1:128" s="39" customFormat="1" x14ac:dyDescent="0.2">
      <c r="A153" s="53" t="s">
        <v>930</v>
      </c>
      <c r="B153" s="53" t="s">
        <v>304</v>
      </c>
      <c r="C153" s="47">
        <v>9</v>
      </c>
      <c r="D153" s="48">
        <v>11</v>
      </c>
      <c r="E153" s="46" t="s">
        <v>30</v>
      </c>
      <c r="F153" s="49" t="s">
        <v>284</v>
      </c>
      <c r="G153" s="122" t="s">
        <v>315</v>
      </c>
      <c r="H153" s="126" t="s">
        <v>47</v>
      </c>
      <c r="I153" s="49" t="s">
        <v>284</v>
      </c>
      <c r="J153" s="122" t="s">
        <v>315</v>
      </c>
      <c r="K153" s="126" t="s">
        <v>33</v>
      </c>
      <c r="L153" s="49"/>
      <c r="M153" s="122"/>
      <c r="N153" s="126"/>
      <c r="O153" s="49"/>
      <c r="P153" s="122"/>
      <c r="Q153" s="126"/>
      <c r="R153" s="49"/>
      <c r="S153" s="122"/>
      <c r="T153" s="126"/>
      <c r="U153" s="44" t="s">
        <v>1014</v>
      </c>
      <c r="V153" s="107" t="str">
        <f>VLOOKUP(U153,Sportstätten!A17:D290,2,0)</f>
        <v xml:space="preserve">Wittgensdorfer Straße 30 </v>
      </c>
      <c r="W153" s="113" t="str">
        <f>VLOOKUP(U153,[7]Sportstätten!A17:D290,3,0)</f>
        <v>01257</v>
      </c>
      <c r="X153" s="107" t="str">
        <f>VLOOKUP(U153,[7]Sportstätten!A17:D290,4,0)</f>
        <v>Dresden</v>
      </c>
      <c r="Y153" s="44" t="s">
        <v>1191</v>
      </c>
      <c r="Z153" s="95" t="s">
        <v>1192</v>
      </c>
      <c r="AA153" s="44" t="s">
        <v>1193</v>
      </c>
      <c r="AB153" s="44" t="s">
        <v>1194</v>
      </c>
      <c r="AC153" s="44" t="s">
        <v>1196</v>
      </c>
    </row>
    <row r="154" spans="1:128" s="39" customFormat="1" x14ac:dyDescent="0.2">
      <c r="A154" s="53" t="s">
        <v>930</v>
      </c>
      <c r="B154" s="53" t="s">
        <v>304</v>
      </c>
      <c r="C154" s="47">
        <v>11</v>
      </c>
      <c r="D154" s="48">
        <v>13</v>
      </c>
      <c r="E154" s="46" t="s">
        <v>30</v>
      </c>
      <c r="F154" s="49" t="s">
        <v>284</v>
      </c>
      <c r="G154" s="122" t="s">
        <v>315</v>
      </c>
      <c r="H154" s="126" t="s">
        <v>36</v>
      </c>
      <c r="I154" s="49" t="s">
        <v>284</v>
      </c>
      <c r="J154" s="122" t="s">
        <v>325</v>
      </c>
      <c r="K154" s="126" t="s">
        <v>51</v>
      </c>
      <c r="L154" s="49"/>
      <c r="M154" s="122"/>
      <c r="N154" s="126"/>
      <c r="O154" s="49"/>
      <c r="P154" s="122"/>
      <c r="Q154" s="126"/>
      <c r="R154" s="49"/>
      <c r="S154" s="122"/>
      <c r="T154" s="126"/>
      <c r="U154" s="44" t="s">
        <v>1014</v>
      </c>
      <c r="V154" s="107" t="str">
        <f>VLOOKUP(U154,Sportstätten!A18:D291,2,0)</f>
        <v xml:space="preserve">Wittgensdorfer Straße 30 </v>
      </c>
      <c r="W154" s="113" t="str">
        <f>VLOOKUP(U154,[7]Sportstätten!A18:D291,3,0)</f>
        <v>01257</v>
      </c>
      <c r="X154" s="107" t="str">
        <f>VLOOKUP(U154,[7]Sportstätten!A18:D291,4,0)</f>
        <v>Dresden</v>
      </c>
      <c r="Y154" s="44" t="s">
        <v>1191</v>
      </c>
      <c r="Z154" s="95" t="s">
        <v>1192</v>
      </c>
      <c r="AA154" s="44" t="s">
        <v>1193</v>
      </c>
      <c r="AB154" s="44" t="s">
        <v>1194</v>
      </c>
      <c r="AC154" s="44" t="s">
        <v>1196</v>
      </c>
    </row>
    <row r="155" spans="1:128" s="39" customFormat="1" x14ac:dyDescent="0.2">
      <c r="A155" s="53" t="s">
        <v>930</v>
      </c>
      <c r="B155" s="53" t="s">
        <v>304</v>
      </c>
      <c r="C155" s="47">
        <v>13</v>
      </c>
      <c r="D155" s="48">
        <v>15</v>
      </c>
      <c r="E155" s="46" t="s">
        <v>30</v>
      </c>
      <c r="F155" s="49" t="s">
        <v>315</v>
      </c>
      <c r="G155" s="122" t="s">
        <v>345</v>
      </c>
      <c r="H155" s="126" t="s">
        <v>36</v>
      </c>
      <c r="I155" s="49" t="s">
        <v>315</v>
      </c>
      <c r="J155" s="122" t="s">
        <v>345</v>
      </c>
      <c r="K155" s="126" t="s">
        <v>51</v>
      </c>
      <c r="L155" s="49"/>
      <c r="M155" s="122"/>
      <c r="N155" s="126"/>
      <c r="O155" s="49"/>
      <c r="P155" s="122"/>
      <c r="Q155" s="126"/>
      <c r="R155" s="49"/>
      <c r="S155" s="122"/>
      <c r="T155" s="126"/>
      <c r="U155" s="44" t="s">
        <v>1014</v>
      </c>
      <c r="V155" s="107" t="str">
        <f>VLOOKUP(U155,Sportstätten!A19:D292,2,0)</f>
        <v xml:space="preserve">Wittgensdorfer Straße 30 </v>
      </c>
      <c r="W155" s="113" t="str">
        <f>VLOOKUP(U155,[7]Sportstätten!A19:D292,3,0)</f>
        <v>01257</v>
      </c>
      <c r="X155" s="107" t="str">
        <f>VLOOKUP(U155,[7]Sportstätten!A19:D292,4,0)</f>
        <v>Dresden</v>
      </c>
      <c r="Y155" s="44" t="s">
        <v>1191</v>
      </c>
      <c r="Z155" s="95" t="s">
        <v>1192</v>
      </c>
      <c r="AA155" s="44" t="s">
        <v>1193</v>
      </c>
      <c r="AB155" s="44" t="s">
        <v>1194</v>
      </c>
      <c r="AC155" s="44" t="s">
        <v>1196</v>
      </c>
    </row>
    <row r="156" spans="1:128" s="39" customFormat="1" x14ac:dyDescent="0.2">
      <c r="A156" s="53" t="s">
        <v>930</v>
      </c>
      <c r="B156" s="53" t="s">
        <v>304</v>
      </c>
      <c r="C156" s="47">
        <v>15</v>
      </c>
      <c r="D156" s="48">
        <v>17</v>
      </c>
      <c r="E156" s="46" t="s">
        <v>67</v>
      </c>
      <c r="F156" s="49" t="s">
        <v>315</v>
      </c>
      <c r="G156" s="122" t="s">
        <v>345</v>
      </c>
      <c r="H156" s="126" t="s">
        <v>47</v>
      </c>
      <c r="I156" s="49" t="s">
        <v>315</v>
      </c>
      <c r="J156" s="122" t="s">
        <v>345</v>
      </c>
      <c r="K156" s="126" t="s">
        <v>33</v>
      </c>
      <c r="L156" s="49"/>
      <c r="M156" s="122"/>
      <c r="N156" s="126"/>
      <c r="O156" s="49"/>
      <c r="P156" s="122"/>
      <c r="Q156" s="126"/>
      <c r="R156" s="49"/>
      <c r="S156" s="122"/>
      <c r="T156" s="126"/>
      <c r="U156" s="44" t="s">
        <v>1014</v>
      </c>
      <c r="V156" s="107" t="str">
        <f>VLOOKUP(U156,Sportstätten!A20:D293,2,0)</f>
        <v xml:space="preserve">Wittgensdorfer Straße 30 </v>
      </c>
      <c r="W156" s="113" t="str">
        <f>VLOOKUP(U156,[7]Sportstätten!A20:D293,3,0)</f>
        <v>01257</v>
      </c>
      <c r="X156" s="107" t="str">
        <f>VLOOKUP(U156,[7]Sportstätten!A20:D293,4,0)</f>
        <v>Dresden</v>
      </c>
      <c r="Y156" s="44" t="s">
        <v>1191</v>
      </c>
      <c r="Z156" s="95" t="s">
        <v>1192</v>
      </c>
      <c r="AA156" s="44" t="s">
        <v>1193</v>
      </c>
      <c r="AB156" s="44" t="s">
        <v>1194</v>
      </c>
      <c r="AC156" s="44" t="s">
        <v>1196</v>
      </c>
    </row>
    <row r="157" spans="1:128" s="39" customFormat="1" x14ac:dyDescent="0.2">
      <c r="A157" s="53" t="s">
        <v>930</v>
      </c>
      <c r="B157" s="53" t="s">
        <v>304</v>
      </c>
      <c r="C157" s="47">
        <v>17</v>
      </c>
      <c r="D157" s="48">
        <v>19</v>
      </c>
      <c r="E157" s="46" t="s">
        <v>67</v>
      </c>
      <c r="F157" s="49" t="s">
        <v>315</v>
      </c>
      <c r="G157" s="122" t="s">
        <v>345</v>
      </c>
      <c r="H157" s="126" t="s">
        <v>47</v>
      </c>
      <c r="I157" s="49" t="s">
        <v>315</v>
      </c>
      <c r="J157" s="122" t="s">
        <v>345</v>
      </c>
      <c r="K157" s="126" t="s">
        <v>33</v>
      </c>
      <c r="L157" s="49"/>
      <c r="M157" s="122"/>
      <c r="N157" s="126"/>
      <c r="O157" s="49"/>
      <c r="P157" s="122"/>
      <c r="Q157" s="126"/>
      <c r="R157" s="49"/>
      <c r="S157" s="122"/>
      <c r="T157" s="126"/>
      <c r="U157" s="44" t="s">
        <v>1014</v>
      </c>
      <c r="V157" s="107" t="str">
        <f>VLOOKUP(U157,Sportstätten!A21:D294,2,0)</f>
        <v xml:space="preserve">Wittgensdorfer Straße 30 </v>
      </c>
      <c r="W157" s="113" t="str">
        <f>VLOOKUP(U157,[7]Sportstätten!A21:D294,3,0)</f>
        <v>01257</v>
      </c>
      <c r="X157" s="107" t="str">
        <f>VLOOKUP(U157,[7]Sportstätten!A21:D294,4,0)</f>
        <v>Dresden</v>
      </c>
      <c r="Y157" s="44" t="s">
        <v>1191</v>
      </c>
      <c r="Z157" s="95" t="s">
        <v>1192</v>
      </c>
      <c r="AA157" s="44" t="s">
        <v>1193</v>
      </c>
      <c r="AB157" s="44" t="s">
        <v>1194</v>
      </c>
      <c r="AC157" s="44" t="s">
        <v>1196</v>
      </c>
    </row>
    <row r="158" spans="1:128" s="39" customFormat="1" x14ac:dyDescent="0.2">
      <c r="A158" s="55" t="s">
        <v>936</v>
      </c>
      <c r="B158" s="55" t="s">
        <v>304</v>
      </c>
      <c r="C158" s="47">
        <v>5</v>
      </c>
      <c r="D158" s="48">
        <v>99</v>
      </c>
      <c r="E158" s="31" t="s">
        <v>30</v>
      </c>
      <c r="F158" s="49"/>
      <c r="G158" s="122"/>
      <c r="H158" s="126"/>
      <c r="I158" s="49"/>
      <c r="J158" s="122"/>
      <c r="K158" s="126"/>
      <c r="L158" s="49"/>
      <c r="M158" s="122"/>
      <c r="N158" s="126"/>
      <c r="O158" s="49"/>
      <c r="P158" s="122"/>
      <c r="Q158" s="126"/>
      <c r="R158" s="49"/>
      <c r="S158" s="122"/>
      <c r="T158" s="126"/>
      <c r="U158" s="32"/>
      <c r="V158" s="106"/>
      <c r="W158" s="112"/>
      <c r="X158" s="106"/>
      <c r="Y158" s="32" t="s">
        <v>1408</v>
      </c>
      <c r="Z158" s="96"/>
      <c r="AA158" s="32" t="s">
        <v>1409</v>
      </c>
      <c r="AB158" s="44" t="s">
        <v>1410</v>
      </c>
      <c r="AC158" s="32" t="s">
        <v>1411</v>
      </c>
      <c r="AD158" s="30"/>
      <c r="AE158" s="30"/>
      <c r="AF158" s="30"/>
      <c r="AG158" s="30"/>
      <c r="AH158" s="30"/>
      <c r="AI158" s="30"/>
      <c r="AJ158" s="30"/>
      <c r="AK158" s="30"/>
      <c r="AL158" s="30"/>
      <c r="AM158" s="30"/>
      <c r="AN158" s="30"/>
      <c r="AO158" s="30"/>
      <c r="AP158" s="30"/>
      <c r="AQ158" s="30"/>
      <c r="AR158" s="30"/>
      <c r="AS158" s="30"/>
      <c r="AT158" s="30"/>
      <c r="AU158" s="30"/>
      <c r="AV158" s="30"/>
      <c r="AW158" s="30"/>
      <c r="AX158" s="30"/>
      <c r="AY158" s="30"/>
      <c r="AZ158" s="30"/>
      <c r="BA158" s="30"/>
      <c r="BB158" s="30"/>
      <c r="BC158" s="30"/>
      <c r="BD158" s="30"/>
      <c r="BE158" s="30"/>
      <c r="BF158" s="30"/>
      <c r="BG158" s="30"/>
      <c r="BH158" s="30"/>
      <c r="BI158" s="30"/>
      <c r="BJ158" s="30"/>
      <c r="BK158" s="30"/>
      <c r="BL158" s="30"/>
      <c r="BM158" s="30"/>
      <c r="BN158" s="30"/>
      <c r="BO158" s="30"/>
      <c r="BP158" s="30"/>
      <c r="BQ158" s="30"/>
      <c r="BR158" s="30"/>
      <c r="BS158" s="30"/>
      <c r="BT158" s="30"/>
      <c r="BU158" s="30"/>
      <c r="BV158" s="30"/>
      <c r="BW158" s="30"/>
      <c r="BX158" s="30"/>
      <c r="BY158" s="30"/>
      <c r="BZ158" s="30"/>
      <c r="CA158" s="30"/>
      <c r="CB158" s="30"/>
      <c r="CC158" s="30"/>
      <c r="CD158" s="30"/>
      <c r="CE158" s="30"/>
      <c r="CF158" s="30"/>
      <c r="CG158" s="30"/>
      <c r="CH158" s="30"/>
      <c r="CI158" s="30"/>
      <c r="CJ158" s="30"/>
      <c r="CK158" s="30"/>
      <c r="CL158" s="30"/>
      <c r="CM158" s="30"/>
      <c r="CN158" s="30"/>
      <c r="CO158" s="30"/>
      <c r="CP158" s="30"/>
      <c r="CQ158" s="30"/>
      <c r="CR158" s="30"/>
      <c r="CS158" s="30"/>
      <c r="CT158" s="30"/>
      <c r="CU158" s="30"/>
      <c r="CV158" s="30"/>
      <c r="CW158" s="30"/>
      <c r="CX158" s="30"/>
      <c r="CY158" s="30"/>
      <c r="CZ158" s="30"/>
      <c r="DA158" s="30"/>
      <c r="DB158" s="30"/>
      <c r="DC158" s="30"/>
      <c r="DD158" s="30"/>
      <c r="DE158" s="30"/>
      <c r="DF158" s="30"/>
      <c r="DG158" s="30"/>
      <c r="DH158" s="30"/>
      <c r="DI158" s="30"/>
      <c r="DJ158" s="30"/>
      <c r="DK158" s="30"/>
      <c r="DL158" s="30"/>
      <c r="DM158" s="30"/>
      <c r="DN158" s="30"/>
      <c r="DO158" s="30"/>
      <c r="DP158" s="30"/>
      <c r="DQ158" s="30"/>
      <c r="DR158" s="30"/>
      <c r="DS158" s="30"/>
      <c r="DT158" s="30"/>
      <c r="DU158" s="30"/>
      <c r="DV158" s="30"/>
      <c r="DW158" s="30"/>
      <c r="DX158" s="30"/>
    </row>
    <row r="159" spans="1:128" s="39" customFormat="1" x14ac:dyDescent="0.2">
      <c r="A159" s="55" t="s">
        <v>1070</v>
      </c>
      <c r="B159" s="55" t="s">
        <v>304</v>
      </c>
      <c r="C159" s="47">
        <v>4</v>
      </c>
      <c r="D159" s="48">
        <v>7</v>
      </c>
      <c r="E159" s="31" t="s">
        <v>30</v>
      </c>
      <c r="F159" s="49" t="s">
        <v>284</v>
      </c>
      <c r="G159" s="122" t="s">
        <v>305</v>
      </c>
      <c r="H159" s="126" t="s">
        <v>47</v>
      </c>
      <c r="I159" s="49" t="s">
        <v>284</v>
      </c>
      <c r="J159" s="122" t="s">
        <v>305</v>
      </c>
      <c r="K159" s="126" t="s">
        <v>33</v>
      </c>
      <c r="L159" s="49"/>
      <c r="M159" s="122"/>
      <c r="N159" s="126"/>
      <c r="O159" s="49"/>
      <c r="P159" s="122"/>
      <c r="Q159" s="126"/>
      <c r="R159" s="49"/>
      <c r="S159" s="122"/>
      <c r="T159" s="126"/>
      <c r="U159" s="32" t="s">
        <v>1020</v>
      </c>
      <c r="V159" s="106" t="str">
        <f>VLOOKUP(U159,[23]Sportstätten!A212:D485,2,0)</f>
        <v>Oskar-Röder-Straße 4 a</v>
      </c>
      <c r="W159" s="112" t="str">
        <f>VLOOKUP(U159,[23]Sportstätten!A212:D485,3,0)</f>
        <v>01237</v>
      </c>
      <c r="X159" s="106" t="str">
        <f>VLOOKUP(U159,[23]Sportstätten!A212:D485,4,0)</f>
        <v>Dresden</v>
      </c>
      <c r="Y159" s="32" t="s">
        <v>1439</v>
      </c>
      <c r="Z159" s="96"/>
      <c r="AA159" s="32" t="s">
        <v>1440</v>
      </c>
      <c r="AB159" s="32" t="s">
        <v>1441</v>
      </c>
      <c r="AC159" s="32"/>
    </row>
    <row r="160" spans="1:128" s="39" customFormat="1" x14ac:dyDescent="0.2">
      <c r="A160" s="55" t="s">
        <v>1070</v>
      </c>
      <c r="B160" s="55" t="s">
        <v>304</v>
      </c>
      <c r="C160" s="47">
        <v>8</v>
      </c>
      <c r="D160" s="48">
        <v>9</v>
      </c>
      <c r="E160" s="31" t="s">
        <v>30</v>
      </c>
      <c r="F160" s="49" t="s">
        <v>284</v>
      </c>
      <c r="G160" s="122" t="s">
        <v>315</v>
      </c>
      <c r="H160" s="126" t="s">
        <v>47</v>
      </c>
      <c r="I160" s="49" t="s">
        <v>284</v>
      </c>
      <c r="J160" s="122" t="s">
        <v>315</v>
      </c>
      <c r="K160" s="126" t="s">
        <v>33</v>
      </c>
      <c r="L160" s="49"/>
      <c r="M160" s="122"/>
      <c r="N160" s="126"/>
      <c r="O160" s="49"/>
      <c r="P160" s="122"/>
      <c r="Q160" s="126"/>
      <c r="R160" s="49"/>
      <c r="S160" s="122"/>
      <c r="T160" s="126"/>
      <c r="U160" s="32" t="s">
        <v>1020</v>
      </c>
      <c r="V160" s="106" t="str">
        <f>VLOOKUP(U160,[23]Sportstätten!A213:D486,2,0)</f>
        <v>Oskar-Röder-Straße 4 a</v>
      </c>
      <c r="W160" s="112" t="str">
        <f>VLOOKUP(U160,[23]Sportstätten!A213:D486,3,0)</f>
        <v>01237</v>
      </c>
      <c r="X160" s="106" t="str">
        <f>VLOOKUP(U160,[23]Sportstätten!A213:D486,4,0)</f>
        <v>Dresden</v>
      </c>
      <c r="Y160" s="32" t="s">
        <v>1439</v>
      </c>
      <c r="Z160" s="96"/>
      <c r="AA160" s="32" t="s">
        <v>1440</v>
      </c>
      <c r="AB160" s="32" t="s">
        <v>1441</v>
      </c>
      <c r="AC160" s="32"/>
    </row>
    <row r="161" spans="1:128" s="39" customFormat="1" ht="15" customHeight="1" x14ac:dyDescent="0.2">
      <c r="A161" s="55" t="s">
        <v>1070</v>
      </c>
      <c r="B161" s="55" t="s">
        <v>304</v>
      </c>
      <c r="C161" s="47">
        <v>10</v>
      </c>
      <c r="D161" s="48">
        <v>11</v>
      </c>
      <c r="E161" s="31" t="s">
        <v>30</v>
      </c>
      <c r="F161" s="49" t="s">
        <v>284</v>
      </c>
      <c r="G161" s="122" t="s">
        <v>315</v>
      </c>
      <c r="H161" s="126" t="s">
        <v>47</v>
      </c>
      <c r="I161" s="49" t="s">
        <v>284</v>
      </c>
      <c r="J161" s="122" t="s">
        <v>315</v>
      </c>
      <c r="K161" s="126" t="s">
        <v>33</v>
      </c>
      <c r="L161" s="49"/>
      <c r="M161" s="122"/>
      <c r="N161" s="126"/>
      <c r="O161" s="49"/>
      <c r="P161" s="122"/>
      <c r="Q161" s="126"/>
      <c r="R161" s="49"/>
      <c r="S161" s="122"/>
      <c r="T161" s="126"/>
      <c r="U161" s="32" t="s">
        <v>1020</v>
      </c>
      <c r="V161" s="106" t="str">
        <f>VLOOKUP(U161,[23]Sportstätten!A214:D487,2,0)</f>
        <v>Oskar-Röder-Straße 4 a</v>
      </c>
      <c r="W161" s="112" t="str">
        <f>VLOOKUP(U161,[23]Sportstätten!A214:D487,3,0)</f>
        <v>01237</v>
      </c>
      <c r="X161" s="106" t="str">
        <f>VLOOKUP(U161,[23]Sportstätten!A214:D487,4,0)</f>
        <v>Dresden</v>
      </c>
      <c r="Y161" s="32" t="s">
        <v>1439</v>
      </c>
      <c r="Z161" s="96"/>
      <c r="AA161" s="32" t="s">
        <v>1440</v>
      </c>
      <c r="AB161" s="32" t="s">
        <v>1441</v>
      </c>
      <c r="AC161" s="32"/>
    </row>
    <row r="162" spans="1:128" s="39" customFormat="1" x14ac:dyDescent="0.2">
      <c r="A162" s="55" t="s">
        <v>1070</v>
      </c>
      <c r="B162" s="55" t="s">
        <v>304</v>
      </c>
      <c r="C162" s="47">
        <v>12</v>
      </c>
      <c r="D162" s="48">
        <v>13</v>
      </c>
      <c r="E162" s="31" t="s">
        <v>30</v>
      </c>
      <c r="F162" s="49" t="s">
        <v>305</v>
      </c>
      <c r="G162" s="122" t="s">
        <v>335</v>
      </c>
      <c r="H162" s="126" t="s">
        <v>47</v>
      </c>
      <c r="I162" s="49" t="s">
        <v>284</v>
      </c>
      <c r="J162" s="122" t="s">
        <v>315</v>
      </c>
      <c r="K162" s="126" t="s">
        <v>42</v>
      </c>
      <c r="L162" s="49"/>
      <c r="M162" s="122"/>
      <c r="N162" s="126"/>
      <c r="O162" s="49"/>
      <c r="P162" s="122"/>
      <c r="Q162" s="126"/>
      <c r="R162" s="49"/>
      <c r="S162" s="122"/>
      <c r="T162" s="126"/>
      <c r="U162" s="32" t="s">
        <v>1020</v>
      </c>
      <c r="V162" s="106" t="str">
        <f>VLOOKUP(U162,[23]Sportstätten!A215:D489,2,0)</f>
        <v>Oskar-Röder-Straße 4 a</v>
      </c>
      <c r="W162" s="112" t="str">
        <f>VLOOKUP(U162,[23]Sportstätten!A215:D489,3,0)</f>
        <v>01237</v>
      </c>
      <c r="X162" s="106" t="str">
        <f>VLOOKUP(U162,[23]Sportstätten!A215:D489,4,0)</f>
        <v>Dresden</v>
      </c>
      <c r="Y162" s="32" t="s">
        <v>1439</v>
      </c>
      <c r="Z162" s="96"/>
      <c r="AA162" s="32" t="s">
        <v>1440</v>
      </c>
      <c r="AB162" s="32" t="s">
        <v>1441</v>
      </c>
      <c r="AC162" s="32"/>
    </row>
    <row r="163" spans="1:128" s="39" customFormat="1" x14ac:dyDescent="0.2">
      <c r="A163" s="55" t="s">
        <v>1070</v>
      </c>
      <c r="B163" s="55" t="s">
        <v>304</v>
      </c>
      <c r="C163" s="47">
        <v>14</v>
      </c>
      <c r="D163" s="48">
        <v>15</v>
      </c>
      <c r="E163" s="31" t="s">
        <v>67</v>
      </c>
      <c r="F163" s="49" t="s">
        <v>315</v>
      </c>
      <c r="G163" s="122" t="s">
        <v>345</v>
      </c>
      <c r="H163" s="126" t="s">
        <v>36</v>
      </c>
      <c r="I163" s="49" t="s">
        <v>315</v>
      </c>
      <c r="J163" s="122" t="s">
        <v>345</v>
      </c>
      <c r="K163" s="126" t="s">
        <v>33</v>
      </c>
      <c r="L163" s="49"/>
      <c r="M163" s="122"/>
      <c r="N163" s="126"/>
      <c r="O163" s="49"/>
      <c r="P163" s="122"/>
      <c r="Q163" s="126"/>
      <c r="R163" s="49"/>
      <c r="S163" s="122"/>
      <c r="T163" s="126"/>
      <c r="U163" s="32" t="s">
        <v>1020</v>
      </c>
      <c r="V163" s="106" t="str">
        <f>VLOOKUP(U163,[23]Sportstätten!A216:D490,2,0)</f>
        <v>Oskar-Röder-Straße 4 a</v>
      </c>
      <c r="W163" s="112" t="str">
        <f>VLOOKUP(U163,[23]Sportstätten!A216:D490,3,0)</f>
        <v>01237</v>
      </c>
      <c r="X163" s="106" t="str">
        <f>VLOOKUP(U163,[23]Sportstätten!A216:D490,4,0)</f>
        <v>Dresden</v>
      </c>
      <c r="Y163" s="32" t="s">
        <v>1439</v>
      </c>
      <c r="Z163" s="96"/>
      <c r="AA163" s="32" t="s">
        <v>1440</v>
      </c>
      <c r="AB163" s="32" t="s">
        <v>1441</v>
      </c>
      <c r="AC163" s="32"/>
    </row>
    <row r="164" spans="1:128" s="39" customFormat="1" x14ac:dyDescent="0.2">
      <c r="A164" s="55" t="s">
        <v>1070</v>
      </c>
      <c r="B164" s="55" t="s">
        <v>304</v>
      </c>
      <c r="C164" s="47">
        <v>16</v>
      </c>
      <c r="D164" s="48">
        <v>17</v>
      </c>
      <c r="E164" s="31" t="s">
        <v>67</v>
      </c>
      <c r="F164" s="49" t="s">
        <v>315</v>
      </c>
      <c r="G164" s="122" t="s">
        <v>345</v>
      </c>
      <c r="H164" s="126" t="s">
        <v>51</v>
      </c>
      <c r="I164" s="49" t="s">
        <v>315</v>
      </c>
      <c r="J164" s="122" t="s">
        <v>345</v>
      </c>
      <c r="K164" s="126" t="s">
        <v>42</v>
      </c>
      <c r="L164" s="49"/>
      <c r="M164" s="122"/>
      <c r="N164" s="126"/>
      <c r="O164" s="49"/>
      <c r="P164" s="122"/>
      <c r="Q164" s="126"/>
      <c r="R164" s="49"/>
      <c r="S164" s="122"/>
      <c r="T164" s="126"/>
      <c r="U164" s="32" t="s">
        <v>1020</v>
      </c>
      <c r="V164" s="106" t="str">
        <f>VLOOKUP(U164,[23]Sportstätten!A217:D491,2,0)</f>
        <v>Oskar-Röder-Straße 4 a</v>
      </c>
      <c r="W164" s="112" t="str">
        <f>VLOOKUP(U164,[23]Sportstätten!A217:D491,3,0)</f>
        <v>01237</v>
      </c>
      <c r="X164" s="106" t="str">
        <f>VLOOKUP(U164,[23]Sportstätten!A217:D491,4,0)</f>
        <v>Dresden</v>
      </c>
      <c r="Y164" s="32" t="s">
        <v>1439</v>
      </c>
      <c r="Z164" s="96"/>
      <c r="AA164" s="32" t="s">
        <v>1440</v>
      </c>
      <c r="AB164" s="32" t="s">
        <v>1441</v>
      </c>
      <c r="AC164" s="32"/>
    </row>
    <row r="165" spans="1:128" s="39" customFormat="1" x14ac:dyDescent="0.2">
      <c r="A165" s="55" t="s">
        <v>1070</v>
      </c>
      <c r="B165" s="55" t="s">
        <v>304</v>
      </c>
      <c r="C165" s="47">
        <v>17</v>
      </c>
      <c r="D165" s="48">
        <v>18</v>
      </c>
      <c r="E165" s="31" t="s">
        <v>67</v>
      </c>
      <c r="F165" s="49" t="s">
        <v>315</v>
      </c>
      <c r="G165" s="122" t="s">
        <v>345</v>
      </c>
      <c r="H165" s="126" t="s">
        <v>51</v>
      </c>
      <c r="I165" s="49" t="s">
        <v>315</v>
      </c>
      <c r="J165" s="122" t="s">
        <v>345</v>
      </c>
      <c r="K165" s="126" t="s">
        <v>42</v>
      </c>
      <c r="L165" s="49"/>
      <c r="M165" s="122"/>
      <c r="N165" s="126"/>
      <c r="O165" s="49"/>
      <c r="P165" s="122"/>
      <c r="Q165" s="126"/>
      <c r="R165" s="49"/>
      <c r="S165" s="122"/>
      <c r="T165" s="126"/>
      <c r="U165" s="32" t="s">
        <v>1020</v>
      </c>
      <c r="V165" s="106" t="str">
        <f>VLOOKUP(U165,[23]Sportstätten!A218:D492,2,0)</f>
        <v>Oskar-Röder-Straße 4 a</v>
      </c>
      <c r="W165" s="112" t="str">
        <f>VLOOKUP(U165,[23]Sportstätten!A218:D492,3,0)</f>
        <v>01237</v>
      </c>
      <c r="X165" s="106" t="str">
        <f>VLOOKUP(U165,[23]Sportstätten!A218:D492,4,0)</f>
        <v>Dresden</v>
      </c>
      <c r="Y165" s="32" t="s">
        <v>1439</v>
      </c>
      <c r="Z165" s="96"/>
      <c r="AA165" s="32" t="s">
        <v>1440</v>
      </c>
      <c r="AB165" s="32" t="s">
        <v>1441</v>
      </c>
      <c r="AC165" s="32"/>
    </row>
    <row r="166" spans="1:128" s="39" customFormat="1" x14ac:dyDescent="0.2">
      <c r="A166" s="53" t="s">
        <v>1084</v>
      </c>
      <c r="B166" s="53" t="s">
        <v>304</v>
      </c>
      <c r="C166" s="47">
        <v>6</v>
      </c>
      <c r="D166" s="48">
        <v>7</v>
      </c>
      <c r="E166" s="46" t="s">
        <v>30</v>
      </c>
      <c r="F166" s="49" t="s">
        <v>284</v>
      </c>
      <c r="G166" s="122" t="s">
        <v>315</v>
      </c>
      <c r="H166" s="126" t="s">
        <v>36</v>
      </c>
      <c r="I166" s="49" t="s">
        <v>284</v>
      </c>
      <c r="J166" s="122" t="s">
        <v>315</v>
      </c>
      <c r="K166" s="126" t="s">
        <v>42</v>
      </c>
      <c r="L166" s="49"/>
      <c r="M166" s="122"/>
      <c r="N166" s="126"/>
      <c r="O166" s="49"/>
      <c r="P166" s="122"/>
      <c r="Q166" s="126"/>
      <c r="R166" s="49"/>
      <c r="S166" s="122"/>
      <c r="T166" s="126"/>
      <c r="U166" s="44" t="s">
        <v>993</v>
      </c>
      <c r="V166" s="106" t="s">
        <v>994</v>
      </c>
      <c r="W166" s="105" t="s">
        <v>70</v>
      </c>
      <c r="X166" s="105" t="s">
        <v>64</v>
      </c>
      <c r="Y166" s="44" t="s">
        <v>1604</v>
      </c>
      <c r="Z166" s="95"/>
      <c r="AA166" s="44" t="s">
        <v>1605</v>
      </c>
      <c r="AB166" s="44" t="s">
        <v>1606</v>
      </c>
      <c r="AC166" s="44" t="s">
        <v>1607</v>
      </c>
    </row>
    <row r="167" spans="1:128" s="39" customFormat="1" x14ac:dyDescent="0.2">
      <c r="A167" s="53" t="s">
        <v>1084</v>
      </c>
      <c r="B167" s="53" t="s">
        <v>304</v>
      </c>
      <c r="C167" s="47">
        <v>8</v>
      </c>
      <c r="D167" s="48">
        <v>9</v>
      </c>
      <c r="E167" s="46" t="s">
        <v>30</v>
      </c>
      <c r="F167" s="49" t="s">
        <v>284</v>
      </c>
      <c r="G167" s="122" t="s">
        <v>315</v>
      </c>
      <c r="H167" s="126" t="s">
        <v>47</v>
      </c>
      <c r="I167" s="49" t="s">
        <v>284</v>
      </c>
      <c r="J167" s="122" t="s">
        <v>315</v>
      </c>
      <c r="K167" s="126" t="s">
        <v>33</v>
      </c>
      <c r="L167" s="49"/>
      <c r="M167" s="122"/>
      <c r="N167" s="126"/>
      <c r="O167" s="49"/>
      <c r="P167" s="122"/>
      <c r="Q167" s="126"/>
      <c r="R167" s="49"/>
      <c r="S167" s="122"/>
      <c r="T167" s="126"/>
      <c r="U167" s="44" t="s">
        <v>993</v>
      </c>
      <c r="V167" s="106" t="s">
        <v>994</v>
      </c>
      <c r="W167" s="105" t="s">
        <v>70</v>
      </c>
      <c r="X167" s="105" t="s">
        <v>64</v>
      </c>
      <c r="Y167" s="44" t="s">
        <v>1604</v>
      </c>
      <c r="Z167" s="95"/>
      <c r="AA167" s="44" t="s">
        <v>1605</v>
      </c>
      <c r="AB167" s="44" t="s">
        <v>1606</v>
      </c>
      <c r="AC167" s="44" t="s">
        <v>1608</v>
      </c>
    </row>
    <row r="168" spans="1:128" s="39" customFormat="1" x14ac:dyDescent="0.2">
      <c r="A168" s="53" t="s">
        <v>1084</v>
      </c>
      <c r="B168" s="53" t="s">
        <v>304</v>
      </c>
      <c r="C168" s="47">
        <v>9</v>
      </c>
      <c r="D168" s="48">
        <v>11</v>
      </c>
      <c r="E168" s="46" t="s">
        <v>30</v>
      </c>
      <c r="F168" s="49" t="s">
        <v>284</v>
      </c>
      <c r="G168" s="122" t="s">
        <v>315</v>
      </c>
      <c r="H168" s="126" t="s">
        <v>36</v>
      </c>
      <c r="I168" s="49" t="s">
        <v>284</v>
      </c>
      <c r="J168" s="122" t="s">
        <v>315</v>
      </c>
      <c r="K168" s="126" t="s">
        <v>51</v>
      </c>
      <c r="L168" s="49"/>
      <c r="M168" s="122"/>
      <c r="N168" s="126"/>
      <c r="O168" s="49"/>
      <c r="P168" s="122"/>
      <c r="Q168" s="126"/>
      <c r="R168" s="49"/>
      <c r="S168" s="122"/>
      <c r="T168" s="126"/>
      <c r="U168" s="44" t="s">
        <v>993</v>
      </c>
      <c r="V168" s="106" t="s">
        <v>994</v>
      </c>
      <c r="W168" s="105" t="s">
        <v>70</v>
      </c>
      <c r="X168" s="105" t="s">
        <v>64</v>
      </c>
      <c r="Y168" s="44" t="s">
        <v>1604</v>
      </c>
      <c r="Z168" s="95"/>
      <c r="AA168" s="44" t="s">
        <v>1605</v>
      </c>
      <c r="AB168" s="44" t="s">
        <v>1606</v>
      </c>
      <c r="AC168" s="44" t="s">
        <v>1609</v>
      </c>
    </row>
    <row r="169" spans="1:128" s="39" customFormat="1" x14ac:dyDescent="0.2">
      <c r="A169" s="53" t="s">
        <v>1084</v>
      </c>
      <c r="B169" s="53" t="s">
        <v>304</v>
      </c>
      <c r="C169" s="47">
        <v>10</v>
      </c>
      <c r="D169" s="48">
        <v>11</v>
      </c>
      <c r="E169" s="46" t="s">
        <v>30</v>
      </c>
      <c r="F169" s="49" t="s">
        <v>284</v>
      </c>
      <c r="G169" s="122" t="s">
        <v>315</v>
      </c>
      <c r="H169" s="126" t="s">
        <v>36</v>
      </c>
      <c r="I169" s="49" t="s">
        <v>284</v>
      </c>
      <c r="J169" s="122" t="s">
        <v>315</v>
      </c>
      <c r="K169" s="126" t="s">
        <v>51</v>
      </c>
      <c r="L169" s="49"/>
      <c r="M169" s="122"/>
      <c r="N169" s="126"/>
      <c r="O169" s="49"/>
      <c r="P169" s="122"/>
      <c r="Q169" s="126"/>
      <c r="R169" s="49"/>
      <c r="S169" s="122"/>
      <c r="T169" s="126"/>
      <c r="U169" s="44" t="s">
        <v>993</v>
      </c>
      <c r="V169" s="106" t="s">
        <v>994</v>
      </c>
      <c r="W169" s="105" t="s">
        <v>70</v>
      </c>
      <c r="X169" s="105" t="s">
        <v>64</v>
      </c>
      <c r="Y169" s="44" t="s">
        <v>1604</v>
      </c>
      <c r="Z169" s="95"/>
      <c r="AA169" s="44" t="s">
        <v>1605</v>
      </c>
      <c r="AB169" s="44" t="s">
        <v>1606</v>
      </c>
      <c r="AC169" s="44" t="s">
        <v>1610</v>
      </c>
    </row>
    <row r="170" spans="1:128" s="39" customFormat="1" x14ac:dyDescent="0.2">
      <c r="A170" s="53" t="s">
        <v>1084</v>
      </c>
      <c r="B170" s="53" t="s">
        <v>304</v>
      </c>
      <c r="C170" s="47">
        <v>11</v>
      </c>
      <c r="D170" s="48">
        <v>12</v>
      </c>
      <c r="E170" s="46" t="s">
        <v>30</v>
      </c>
      <c r="F170" s="49" t="s">
        <v>284</v>
      </c>
      <c r="G170" s="122" t="s">
        <v>315</v>
      </c>
      <c r="H170" s="126" t="s">
        <v>51</v>
      </c>
      <c r="I170" s="49" t="s">
        <v>284</v>
      </c>
      <c r="J170" s="122" t="s">
        <v>315</v>
      </c>
      <c r="K170" s="126" t="s">
        <v>42</v>
      </c>
      <c r="L170" s="49"/>
      <c r="M170" s="122"/>
      <c r="N170" s="126"/>
      <c r="O170" s="49"/>
      <c r="P170" s="122"/>
      <c r="Q170" s="126"/>
      <c r="R170" s="49"/>
      <c r="S170" s="122"/>
      <c r="T170" s="126"/>
      <c r="U170" s="44" t="s">
        <v>993</v>
      </c>
      <c r="V170" s="106" t="s">
        <v>994</v>
      </c>
      <c r="W170" s="105" t="s">
        <v>70</v>
      </c>
      <c r="X170" s="105" t="s">
        <v>64</v>
      </c>
      <c r="Y170" s="44" t="s">
        <v>1604</v>
      </c>
      <c r="Z170" s="95"/>
      <c r="AA170" s="44" t="s">
        <v>1605</v>
      </c>
      <c r="AB170" s="44" t="s">
        <v>1606</v>
      </c>
      <c r="AC170" s="44" t="s">
        <v>1611</v>
      </c>
    </row>
    <row r="171" spans="1:128" s="39" customFormat="1" x14ac:dyDescent="0.2">
      <c r="A171" s="53" t="s">
        <v>1084</v>
      </c>
      <c r="B171" s="53" t="s">
        <v>304</v>
      </c>
      <c r="C171" s="47">
        <v>12</v>
      </c>
      <c r="D171" s="48">
        <v>14</v>
      </c>
      <c r="E171" s="46" t="s">
        <v>30</v>
      </c>
      <c r="F171" s="49" t="s">
        <v>284</v>
      </c>
      <c r="G171" s="122" t="s">
        <v>315</v>
      </c>
      <c r="H171" s="126" t="s">
        <v>47</v>
      </c>
      <c r="I171" s="49" t="s">
        <v>284</v>
      </c>
      <c r="J171" s="122" t="s">
        <v>315</v>
      </c>
      <c r="K171" s="126" t="s">
        <v>33</v>
      </c>
      <c r="L171" s="49"/>
      <c r="M171" s="122"/>
      <c r="N171" s="126"/>
      <c r="O171" s="49"/>
      <c r="P171" s="122"/>
      <c r="Q171" s="126"/>
      <c r="R171" s="49"/>
      <c r="S171" s="122"/>
      <c r="T171" s="126"/>
      <c r="U171" s="44" t="s">
        <v>993</v>
      </c>
      <c r="V171" s="106" t="s">
        <v>994</v>
      </c>
      <c r="W171" s="105" t="s">
        <v>70</v>
      </c>
      <c r="X171" s="105" t="s">
        <v>64</v>
      </c>
      <c r="Y171" s="44" t="s">
        <v>1604</v>
      </c>
      <c r="Z171" s="95"/>
      <c r="AA171" s="44" t="s">
        <v>1605</v>
      </c>
      <c r="AB171" s="44" t="s">
        <v>1606</v>
      </c>
      <c r="AC171" s="44" t="s">
        <v>1612</v>
      </c>
    </row>
    <row r="172" spans="1:128" s="39" customFormat="1" x14ac:dyDescent="0.2">
      <c r="A172" s="53" t="s">
        <v>1084</v>
      </c>
      <c r="B172" s="53" t="s">
        <v>304</v>
      </c>
      <c r="C172" s="47">
        <v>15</v>
      </c>
      <c r="D172" s="48">
        <v>16</v>
      </c>
      <c r="E172" s="46" t="s">
        <v>30</v>
      </c>
      <c r="F172" s="49" t="s">
        <v>315</v>
      </c>
      <c r="G172" s="122" t="s">
        <v>345</v>
      </c>
      <c r="H172" s="126" t="s">
        <v>51</v>
      </c>
      <c r="I172" s="49" t="s">
        <v>315</v>
      </c>
      <c r="J172" s="122" t="s">
        <v>345</v>
      </c>
      <c r="K172" s="126" t="s">
        <v>42</v>
      </c>
      <c r="L172" s="49"/>
      <c r="M172" s="122"/>
      <c r="N172" s="126"/>
      <c r="O172" s="49"/>
      <c r="P172" s="122"/>
      <c r="Q172" s="126"/>
      <c r="R172" s="49"/>
      <c r="S172" s="122"/>
      <c r="T172" s="126"/>
      <c r="U172" s="44" t="s">
        <v>993</v>
      </c>
      <c r="V172" s="106" t="s">
        <v>994</v>
      </c>
      <c r="W172" s="105" t="s">
        <v>70</v>
      </c>
      <c r="X172" s="105" t="s">
        <v>64</v>
      </c>
      <c r="Y172" s="44" t="s">
        <v>1604</v>
      </c>
      <c r="Z172" s="95"/>
      <c r="AA172" s="44" t="s">
        <v>1605</v>
      </c>
      <c r="AB172" s="44" t="s">
        <v>1606</v>
      </c>
      <c r="AC172" s="44" t="s">
        <v>1613</v>
      </c>
    </row>
    <row r="173" spans="1:128" s="39" customFormat="1" x14ac:dyDescent="0.2">
      <c r="A173" s="53" t="s">
        <v>1084</v>
      </c>
      <c r="B173" s="53" t="s">
        <v>304</v>
      </c>
      <c r="C173" s="47">
        <v>15</v>
      </c>
      <c r="D173" s="48">
        <v>16</v>
      </c>
      <c r="E173" s="46" t="s">
        <v>30</v>
      </c>
      <c r="F173" s="49" t="s">
        <v>325</v>
      </c>
      <c r="G173" s="122" t="s">
        <v>356</v>
      </c>
      <c r="H173" s="126" t="s">
        <v>47</v>
      </c>
      <c r="I173" s="49" t="s">
        <v>325</v>
      </c>
      <c r="J173" s="122" t="s">
        <v>356</v>
      </c>
      <c r="K173" s="126" t="s">
        <v>33</v>
      </c>
      <c r="L173" s="49"/>
      <c r="M173" s="122"/>
      <c r="N173" s="126"/>
      <c r="O173" s="49"/>
      <c r="P173" s="122"/>
      <c r="Q173" s="126"/>
      <c r="R173" s="49"/>
      <c r="S173" s="122"/>
      <c r="T173" s="126"/>
      <c r="U173" s="44" t="s">
        <v>993</v>
      </c>
      <c r="V173" s="106" t="s">
        <v>994</v>
      </c>
      <c r="W173" s="105" t="s">
        <v>70</v>
      </c>
      <c r="X173" s="105" t="s">
        <v>64</v>
      </c>
      <c r="Y173" s="44" t="s">
        <v>1604</v>
      </c>
      <c r="Z173" s="95"/>
      <c r="AA173" s="44" t="s">
        <v>1605</v>
      </c>
      <c r="AB173" s="44" t="s">
        <v>1606</v>
      </c>
      <c r="AC173" s="44" t="s">
        <v>1614</v>
      </c>
    </row>
    <row r="174" spans="1:128" s="39" customFormat="1" x14ac:dyDescent="0.2">
      <c r="A174" s="53" t="s">
        <v>1087</v>
      </c>
      <c r="B174" s="53" t="s">
        <v>304</v>
      </c>
      <c r="C174" s="47">
        <v>5</v>
      </c>
      <c r="D174" s="48">
        <v>7</v>
      </c>
      <c r="E174" s="46" t="s">
        <v>30</v>
      </c>
      <c r="F174" s="49" t="s">
        <v>274</v>
      </c>
      <c r="G174" s="122" t="s">
        <v>295</v>
      </c>
      <c r="H174" s="126" t="s">
        <v>47</v>
      </c>
      <c r="I174" s="49"/>
      <c r="J174" s="122"/>
      <c r="K174" s="126"/>
      <c r="L174" s="49"/>
      <c r="M174" s="122"/>
      <c r="N174" s="126"/>
      <c r="O174" s="49"/>
      <c r="P174" s="122"/>
      <c r="Q174" s="126"/>
      <c r="R174" s="49"/>
      <c r="S174" s="122"/>
      <c r="T174" s="126"/>
      <c r="U174" s="44" t="s">
        <v>757</v>
      </c>
      <c r="V174" s="107" t="str">
        <f>VLOOKUP(U174,[13]Sportstätten!A118:D391,2,0)</f>
        <v xml:space="preserve">Gehestraße 10 </v>
      </c>
      <c r="W174" s="113" t="str">
        <f>VLOOKUP(U174,[13]Sportstätten!A118:D391,3,0)</f>
        <v>01127</v>
      </c>
      <c r="X174" s="107" t="str">
        <f>VLOOKUP(U174,[13]Sportstätten!A118:D391,4,0)</f>
        <v>Dresden</v>
      </c>
      <c r="Y174" s="44" t="s">
        <v>1321</v>
      </c>
      <c r="Z174" s="95"/>
      <c r="AA174" s="44" t="s">
        <v>1303</v>
      </c>
      <c r="AB174" s="44" t="s">
        <v>1256</v>
      </c>
      <c r="AC174" s="44"/>
    </row>
    <row r="175" spans="1:128" s="39" customFormat="1" x14ac:dyDescent="0.2">
      <c r="A175" s="53" t="s">
        <v>1087</v>
      </c>
      <c r="B175" s="53" t="s">
        <v>304</v>
      </c>
      <c r="C175" s="47">
        <v>8</v>
      </c>
      <c r="D175" s="48">
        <v>13</v>
      </c>
      <c r="E175" s="46" t="s">
        <v>30</v>
      </c>
      <c r="F175" s="49" t="s">
        <v>274</v>
      </c>
      <c r="G175" s="122" t="s">
        <v>295</v>
      </c>
      <c r="H175" s="126" t="s">
        <v>36</v>
      </c>
      <c r="I175" s="49"/>
      <c r="J175" s="122"/>
      <c r="K175" s="126"/>
      <c r="L175" s="49"/>
      <c r="M175" s="122"/>
      <c r="N175" s="126"/>
      <c r="O175" s="49"/>
      <c r="P175" s="122"/>
      <c r="Q175" s="126"/>
      <c r="R175" s="49"/>
      <c r="S175" s="122"/>
      <c r="T175" s="126"/>
      <c r="U175" s="44" t="s">
        <v>757</v>
      </c>
      <c r="V175" s="107" t="str">
        <f>VLOOKUP(U175,[13]Sportstätten!A120:D393,2,0)</f>
        <v xml:space="preserve">Gehestraße 10 </v>
      </c>
      <c r="W175" s="113" t="str">
        <f>VLOOKUP(U175,[13]Sportstätten!A120:D393,3,0)</f>
        <v>01127</v>
      </c>
      <c r="X175" s="107" t="str">
        <f>VLOOKUP(U175,[13]Sportstätten!A120:D393,4,0)</f>
        <v>Dresden</v>
      </c>
      <c r="Y175" s="44" t="s">
        <v>1323</v>
      </c>
      <c r="Z175" s="95"/>
      <c r="AA175" s="44" t="s">
        <v>1303</v>
      </c>
      <c r="AB175" s="44" t="s">
        <v>1256</v>
      </c>
      <c r="AC175" s="44"/>
    </row>
    <row r="176" spans="1:128" s="38" customFormat="1" x14ac:dyDescent="0.2">
      <c r="A176" s="53" t="s">
        <v>1087</v>
      </c>
      <c r="B176" s="53" t="s">
        <v>304</v>
      </c>
      <c r="C176" s="47">
        <v>8</v>
      </c>
      <c r="D176" s="48">
        <v>12</v>
      </c>
      <c r="E176" s="46" t="s">
        <v>30</v>
      </c>
      <c r="F176" s="49" t="s">
        <v>35</v>
      </c>
      <c r="G176" s="122" t="s">
        <v>295</v>
      </c>
      <c r="H176" s="126" t="s">
        <v>36</v>
      </c>
      <c r="I176" s="49"/>
      <c r="J176" s="122"/>
      <c r="K176" s="126"/>
      <c r="L176" s="49"/>
      <c r="M176" s="122"/>
      <c r="N176" s="126"/>
      <c r="O176" s="49"/>
      <c r="P176" s="122"/>
      <c r="Q176" s="126"/>
      <c r="R176" s="49"/>
      <c r="S176" s="122"/>
      <c r="T176" s="126"/>
      <c r="U176" s="44" t="s">
        <v>453</v>
      </c>
      <c r="V176" s="107" t="s">
        <v>454</v>
      </c>
      <c r="W176" s="113" t="s">
        <v>241</v>
      </c>
      <c r="X176" s="107" t="s">
        <v>64</v>
      </c>
      <c r="Y176" s="44" t="s">
        <v>1302</v>
      </c>
      <c r="Z176" s="95"/>
      <c r="AA176" s="44" t="s">
        <v>1319</v>
      </c>
      <c r="AB176" s="44" t="s">
        <v>1256</v>
      </c>
      <c r="AC176" s="44"/>
      <c r="AD176" s="45"/>
      <c r="AE176" s="45"/>
      <c r="AF176" s="45"/>
      <c r="AG176" s="45"/>
      <c r="AH176" s="45"/>
      <c r="AI176" s="45"/>
      <c r="AJ176" s="45"/>
      <c r="AK176" s="45"/>
      <c r="AL176" s="45"/>
      <c r="AM176" s="45"/>
      <c r="AN176" s="45"/>
      <c r="AO176" s="45"/>
      <c r="AP176" s="45"/>
      <c r="AQ176" s="45"/>
      <c r="AR176" s="45"/>
      <c r="AS176" s="45"/>
      <c r="AT176" s="45"/>
      <c r="AU176" s="45"/>
      <c r="AV176" s="45"/>
      <c r="AW176" s="45"/>
      <c r="AX176" s="45"/>
      <c r="AY176" s="45"/>
      <c r="AZ176" s="45"/>
      <c r="BA176" s="45"/>
      <c r="BB176" s="45"/>
      <c r="BC176" s="45"/>
      <c r="BD176" s="45"/>
      <c r="BE176" s="45"/>
      <c r="BF176" s="45"/>
      <c r="BG176" s="45"/>
      <c r="BH176" s="45"/>
      <c r="BI176" s="45"/>
      <c r="BJ176" s="45"/>
      <c r="BK176" s="45"/>
      <c r="BL176" s="45"/>
      <c r="BM176" s="45"/>
      <c r="BN176" s="45"/>
      <c r="BO176" s="45"/>
      <c r="BP176" s="45"/>
      <c r="BQ176" s="45"/>
      <c r="BR176" s="45"/>
      <c r="BS176" s="45"/>
      <c r="BT176" s="45"/>
      <c r="BU176" s="45"/>
      <c r="BV176" s="45"/>
      <c r="BW176" s="45"/>
      <c r="BX176" s="45"/>
      <c r="BY176" s="45"/>
      <c r="BZ176" s="45"/>
      <c r="CA176" s="45"/>
      <c r="CB176" s="45"/>
      <c r="CC176" s="45"/>
      <c r="CD176" s="45"/>
      <c r="CE176" s="45"/>
      <c r="CF176" s="45"/>
      <c r="CG176" s="45"/>
      <c r="CH176" s="45"/>
      <c r="CI176" s="45"/>
      <c r="CJ176" s="45"/>
      <c r="CK176" s="45"/>
      <c r="CL176" s="45"/>
      <c r="CM176" s="45"/>
      <c r="CN176" s="45"/>
      <c r="CO176" s="45"/>
      <c r="CP176" s="45"/>
      <c r="CQ176" s="45"/>
      <c r="CR176" s="45"/>
      <c r="CS176" s="45"/>
      <c r="CT176" s="45"/>
      <c r="CU176" s="45"/>
      <c r="CV176" s="45"/>
      <c r="CW176" s="45"/>
      <c r="CX176" s="45"/>
      <c r="CY176" s="45"/>
      <c r="CZ176" s="45"/>
      <c r="DA176" s="45"/>
      <c r="DB176" s="45"/>
      <c r="DC176" s="45"/>
      <c r="DD176" s="45"/>
      <c r="DE176" s="45"/>
      <c r="DF176" s="45"/>
      <c r="DG176" s="45"/>
      <c r="DH176" s="45"/>
      <c r="DI176" s="45"/>
      <c r="DJ176" s="45"/>
      <c r="DK176" s="45"/>
      <c r="DL176" s="45"/>
      <c r="DM176" s="45"/>
      <c r="DN176" s="45"/>
      <c r="DO176" s="45"/>
      <c r="DP176" s="45"/>
      <c r="DQ176" s="45"/>
      <c r="DR176" s="45"/>
      <c r="DS176" s="45"/>
      <c r="DT176" s="45"/>
      <c r="DU176" s="45"/>
      <c r="DV176" s="45"/>
      <c r="DW176" s="45"/>
      <c r="DX176" s="45"/>
    </row>
    <row r="177" spans="1:128" s="38" customFormat="1" x14ac:dyDescent="0.2">
      <c r="A177" s="53" t="s">
        <v>1087</v>
      </c>
      <c r="B177" s="53" t="s">
        <v>304</v>
      </c>
      <c r="C177" s="47">
        <v>11</v>
      </c>
      <c r="D177" s="48">
        <v>15</v>
      </c>
      <c r="E177" s="46" t="s">
        <v>30</v>
      </c>
      <c r="F177" s="49" t="s">
        <v>254</v>
      </c>
      <c r="G177" s="122" t="s">
        <v>274</v>
      </c>
      <c r="H177" s="126" t="s">
        <v>51</v>
      </c>
      <c r="I177" s="49"/>
      <c r="J177" s="122"/>
      <c r="K177" s="126"/>
      <c r="L177" s="49"/>
      <c r="M177" s="122"/>
      <c r="N177" s="126"/>
      <c r="O177" s="49"/>
      <c r="P177" s="122"/>
      <c r="Q177" s="126"/>
      <c r="R177" s="49"/>
      <c r="S177" s="122"/>
      <c r="T177" s="126"/>
      <c r="U177" s="44" t="s">
        <v>628</v>
      </c>
      <c r="V177" s="107" t="str">
        <f>VLOOKUP(U177,[13]Sportstätten!A122:D395,2,0)</f>
        <v xml:space="preserve">Canalettostraße 8 </v>
      </c>
      <c r="W177" s="113" t="str">
        <f>VLOOKUP(U177,[13]Sportstätten!A122:D395,3,0)</f>
        <v>01307</v>
      </c>
      <c r="X177" s="107" t="str">
        <f>VLOOKUP(U177,[13]Sportstätten!A122:D395,4,0)</f>
        <v>Dresden</v>
      </c>
      <c r="Y177" s="44" t="s">
        <v>1302</v>
      </c>
      <c r="Z177" s="95"/>
      <c r="AA177" s="44" t="s">
        <v>1319</v>
      </c>
      <c r="AB177" s="44" t="s">
        <v>1256</v>
      </c>
      <c r="AC177" s="44"/>
      <c r="AD177" s="45"/>
      <c r="AE177" s="45"/>
      <c r="AF177" s="45"/>
      <c r="AG177" s="45"/>
      <c r="AH177" s="45"/>
      <c r="AI177" s="45"/>
      <c r="AJ177" s="45"/>
      <c r="AK177" s="45"/>
      <c r="AL177" s="45"/>
      <c r="AM177" s="45"/>
      <c r="AN177" s="45"/>
      <c r="AO177" s="45"/>
      <c r="AP177" s="45"/>
      <c r="AQ177" s="45"/>
      <c r="AR177" s="45"/>
      <c r="AS177" s="45"/>
      <c r="AT177" s="45"/>
      <c r="AU177" s="45"/>
      <c r="AV177" s="45"/>
      <c r="AW177" s="45"/>
      <c r="AX177" s="45"/>
      <c r="AY177" s="45"/>
      <c r="AZ177" s="45"/>
      <c r="BA177" s="45"/>
      <c r="BB177" s="45"/>
      <c r="BC177" s="45"/>
      <c r="BD177" s="45"/>
      <c r="BE177" s="45"/>
      <c r="BF177" s="45"/>
      <c r="BG177" s="45"/>
      <c r="BH177" s="45"/>
      <c r="BI177" s="45"/>
      <c r="BJ177" s="45"/>
      <c r="BK177" s="45"/>
      <c r="BL177" s="45"/>
      <c r="BM177" s="45"/>
      <c r="BN177" s="45"/>
      <c r="BO177" s="45"/>
      <c r="BP177" s="45"/>
      <c r="BQ177" s="45"/>
      <c r="BR177" s="45"/>
      <c r="BS177" s="45"/>
      <c r="BT177" s="45"/>
      <c r="BU177" s="45"/>
      <c r="BV177" s="45"/>
      <c r="BW177" s="45"/>
      <c r="BX177" s="45"/>
      <c r="BY177" s="45"/>
      <c r="BZ177" s="45"/>
      <c r="CA177" s="45"/>
      <c r="CB177" s="45"/>
      <c r="CC177" s="45"/>
      <c r="CD177" s="45"/>
      <c r="CE177" s="45"/>
      <c r="CF177" s="45"/>
      <c r="CG177" s="45"/>
      <c r="CH177" s="45"/>
      <c r="CI177" s="45"/>
      <c r="CJ177" s="45"/>
      <c r="CK177" s="45"/>
      <c r="CL177" s="45"/>
      <c r="CM177" s="45"/>
      <c r="CN177" s="45"/>
      <c r="CO177" s="45"/>
      <c r="CP177" s="45"/>
      <c r="CQ177" s="45"/>
      <c r="CR177" s="45"/>
      <c r="CS177" s="45"/>
      <c r="CT177" s="45"/>
      <c r="CU177" s="45"/>
      <c r="CV177" s="45"/>
      <c r="CW177" s="45"/>
      <c r="CX177" s="45"/>
      <c r="CY177" s="45"/>
      <c r="CZ177" s="45"/>
      <c r="DA177" s="45"/>
      <c r="DB177" s="45"/>
      <c r="DC177" s="45"/>
      <c r="DD177" s="45"/>
      <c r="DE177" s="45"/>
      <c r="DF177" s="45"/>
      <c r="DG177" s="45"/>
      <c r="DH177" s="45"/>
      <c r="DI177" s="45"/>
      <c r="DJ177" s="45"/>
      <c r="DK177" s="45"/>
      <c r="DL177" s="45"/>
      <c r="DM177" s="45"/>
      <c r="DN177" s="45"/>
      <c r="DO177" s="45"/>
      <c r="DP177" s="45"/>
      <c r="DQ177" s="45"/>
      <c r="DR177" s="45"/>
      <c r="DS177" s="45"/>
      <c r="DT177" s="45"/>
      <c r="DU177" s="45"/>
      <c r="DV177" s="45"/>
      <c r="DW177" s="45"/>
      <c r="DX177" s="45"/>
    </row>
    <row r="178" spans="1:128" s="39" customFormat="1" x14ac:dyDescent="0.2">
      <c r="A178" s="53" t="s">
        <v>1087</v>
      </c>
      <c r="B178" s="53" t="s">
        <v>304</v>
      </c>
      <c r="C178" s="47">
        <v>5</v>
      </c>
      <c r="D178" s="48">
        <v>7</v>
      </c>
      <c r="E178" s="46" t="s">
        <v>30</v>
      </c>
      <c r="F178" s="49" t="s">
        <v>274</v>
      </c>
      <c r="G178" s="122" t="s">
        <v>295</v>
      </c>
      <c r="H178" s="126" t="s">
        <v>33</v>
      </c>
      <c r="I178" s="49"/>
      <c r="J178" s="122"/>
      <c r="K178" s="126"/>
      <c r="L178" s="49"/>
      <c r="M178" s="122"/>
      <c r="N178" s="126"/>
      <c r="O178" s="49"/>
      <c r="P178" s="122"/>
      <c r="Q178" s="126"/>
      <c r="R178" s="49"/>
      <c r="S178" s="122"/>
      <c r="T178" s="126"/>
      <c r="U178" s="44" t="s">
        <v>757</v>
      </c>
      <c r="V178" s="107" t="s">
        <v>758</v>
      </c>
      <c r="W178" s="113" t="s">
        <v>109</v>
      </c>
      <c r="X178" s="107" t="s">
        <v>64</v>
      </c>
      <c r="Y178" s="44" t="s">
        <v>1337</v>
      </c>
      <c r="Z178" s="95"/>
      <c r="AA178" s="44" t="s">
        <v>1303</v>
      </c>
      <c r="AB178" s="44" t="s">
        <v>1256</v>
      </c>
      <c r="AC178" s="44"/>
    </row>
    <row r="179" spans="1:128" s="39" customFormat="1" x14ac:dyDescent="0.2">
      <c r="A179" s="53" t="s">
        <v>1123</v>
      </c>
      <c r="B179" s="53" t="s">
        <v>304</v>
      </c>
      <c r="C179" s="47">
        <v>5</v>
      </c>
      <c r="D179" s="48">
        <v>6</v>
      </c>
      <c r="E179" s="46" t="s">
        <v>30</v>
      </c>
      <c r="F179" s="49" t="s">
        <v>284</v>
      </c>
      <c r="G179" s="122" t="s">
        <v>315</v>
      </c>
      <c r="H179" s="126" t="s">
        <v>51</v>
      </c>
      <c r="I179" s="49"/>
      <c r="J179" s="122"/>
      <c r="K179" s="126"/>
      <c r="L179" s="49"/>
      <c r="M179" s="122"/>
      <c r="N179" s="126"/>
      <c r="O179" s="49"/>
      <c r="P179" s="122"/>
      <c r="Q179" s="126"/>
      <c r="R179" s="49"/>
      <c r="S179" s="122"/>
      <c r="T179" s="126"/>
      <c r="U179" s="44" t="s">
        <v>966</v>
      </c>
      <c r="V179" s="107" t="s">
        <v>967</v>
      </c>
      <c r="W179" s="113" t="s">
        <v>109</v>
      </c>
      <c r="X179" s="107" t="s">
        <v>64</v>
      </c>
      <c r="Y179" s="44" t="s">
        <v>1233</v>
      </c>
      <c r="Z179" s="95"/>
      <c r="AA179" s="44" t="s">
        <v>1234</v>
      </c>
      <c r="AB179" s="44"/>
      <c r="AC179" s="44"/>
      <c r="AD179" s="30"/>
      <c r="AE179" s="30"/>
      <c r="AF179" s="30"/>
      <c r="AG179" s="30"/>
      <c r="AH179" s="30"/>
      <c r="AI179" s="30"/>
      <c r="AJ179" s="30"/>
      <c r="AK179" s="30"/>
      <c r="AL179" s="30"/>
      <c r="AM179" s="30"/>
      <c r="AN179" s="30"/>
      <c r="AO179" s="30"/>
      <c r="AP179" s="30"/>
      <c r="AQ179" s="30"/>
      <c r="AR179" s="30"/>
      <c r="AS179" s="30"/>
      <c r="AT179" s="30"/>
      <c r="AU179" s="30"/>
      <c r="AV179" s="30"/>
      <c r="AW179" s="30"/>
      <c r="AX179" s="30"/>
      <c r="AY179" s="30"/>
      <c r="AZ179" s="30"/>
      <c r="BA179" s="30"/>
      <c r="BB179" s="30"/>
      <c r="BC179" s="30"/>
      <c r="BD179" s="30"/>
      <c r="BE179" s="30"/>
      <c r="BF179" s="30"/>
      <c r="BG179" s="30"/>
      <c r="BH179" s="30"/>
      <c r="BI179" s="30"/>
      <c r="BJ179" s="30"/>
      <c r="BK179" s="30"/>
      <c r="BL179" s="30"/>
      <c r="BM179" s="30"/>
      <c r="BN179" s="30"/>
      <c r="BO179" s="30"/>
      <c r="BP179" s="30"/>
      <c r="BQ179" s="30"/>
      <c r="BR179" s="30"/>
      <c r="BS179" s="30"/>
      <c r="BT179" s="30"/>
      <c r="BU179" s="30"/>
      <c r="BV179" s="30"/>
      <c r="BW179" s="30"/>
      <c r="BX179" s="30"/>
      <c r="BY179" s="30"/>
      <c r="BZ179" s="30"/>
      <c r="CA179" s="30"/>
      <c r="CB179" s="30"/>
      <c r="CC179" s="30"/>
      <c r="CD179" s="30"/>
      <c r="CE179" s="30"/>
      <c r="CF179" s="30"/>
      <c r="CG179" s="30"/>
      <c r="CH179" s="30"/>
      <c r="CI179" s="30"/>
      <c r="CJ179" s="30"/>
      <c r="CK179" s="30"/>
      <c r="CL179" s="30"/>
      <c r="CM179" s="30"/>
      <c r="CN179" s="30"/>
      <c r="CO179" s="30"/>
      <c r="CP179" s="30"/>
      <c r="CQ179" s="30"/>
      <c r="CR179" s="30"/>
      <c r="CS179" s="30"/>
      <c r="CT179" s="30"/>
      <c r="CU179" s="30"/>
      <c r="CV179" s="30"/>
      <c r="CW179" s="30"/>
      <c r="CX179" s="30"/>
      <c r="CY179" s="30"/>
      <c r="CZ179" s="30"/>
      <c r="DA179" s="30"/>
      <c r="DB179" s="30"/>
      <c r="DC179" s="30"/>
      <c r="DD179" s="30"/>
      <c r="DE179" s="30"/>
      <c r="DF179" s="30"/>
      <c r="DG179" s="30"/>
      <c r="DH179" s="30"/>
      <c r="DI179" s="30"/>
      <c r="DJ179" s="30"/>
      <c r="DK179" s="30"/>
      <c r="DL179" s="30"/>
      <c r="DM179" s="30"/>
      <c r="DN179" s="30"/>
      <c r="DO179" s="30"/>
      <c r="DP179" s="30"/>
      <c r="DQ179" s="30"/>
      <c r="DR179" s="30"/>
      <c r="DS179" s="30"/>
      <c r="DT179" s="30"/>
      <c r="DU179" s="30"/>
      <c r="DV179" s="30"/>
      <c r="DW179" s="30"/>
      <c r="DX179" s="30"/>
    </row>
    <row r="180" spans="1:128" s="39" customFormat="1" x14ac:dyDescent="0.2">
      <c r="A180" s="53" t="s">
        <v>1123</v>
      </c>
      <c r="B180" s="53" t="s">
        <v>304</v>
      </c>
      <c r="C180" s="47">
        <v>7</v>
      </c>
      <c r="D180" s="48">
        <v>8</v>
      </c>
      <c r="E180" s="46" t="s">
        <v>30</v>
      </c>
      <c r="F180" s="49" t="s">
        <v>284</v>
      </c>
      <c r="G180" s="122" t="s">
        <v>315</v>
      </c>
      <c r="H180" s="126" t="s">
        <v>36</v>
      </c>
      <c r="I180" s="49" t="s">
        <v>284</v>
      </c>
      <c r="J180" s="122" t="s">
        <v>315</v>
      </c>
      <c r="K180" s="126" t="s">
        <v>42</v>
      </c>
      <c r="L180" s="49"/>
      <c r="M180" s="122"/>
      <c r="N180" s="126"/>
      <c r="O180" s="49"/>
      <c r="P180" s="122"/>
      <c r="Q180" s="126"/>
      <c r="R180" s="49"/>
      <c r="S180" s="122"/>
      <c r="T180" s="126"/>
      <c r="U180" s="44" t="s">
        <v>966</v>
      </c>
      <c r="V180" s="107" t="s">
        <v>967</v>
      </c>
      <c r="W180" s="113" t="s">
        <v>109</v>
      </c>
      <c r="X180" s="107" t="s">
        <v>64</v>
      </c>
      <c r="Y180" s="44" t="s">
        <v>1235</v>
      </c>
      <c r="Z180" s="95"/>
      <c r="AA180" s="44" t="s">
        <v>1234</v>
      </c>
      <c r="AB180" s="44"/>
      <c r="AC180" s="44"/>
      <c r="AD180" s="30"/>
      <c r="AE180" s="30"/>
      <c r="AF180" s="30"/>
      <c r="AG180" s="30"/>
      <c r="AH180" s="30"/>
      <c r="AI180" s="30"/>
      <c r="AJ180" s="30"/>
      <c r="AK180" s="30"/>
      <c r="AL180" s="30"/>
      <c r="AM180" s="30"/>
      <c r="AN180" s="30"/>
      <c r="AO180" s="30"/>
      <c r="AP180" s="30"/>
      <c r="AQ180" s="30"/>
      <c r="AR180" s="30"/>
      <c r="AS180" s="30"/>
      <c r="AT180" s="30"/>
      <c r="AU180" s="30"/>
      <c r="AV180" s="30"/>
      <c r="AW180" s="30"/>
      <c r="AX180" s="30"/>
      <c r="AY180" s="30"/>
      <c r="AZ180" s="30"/>
      <c r="BA180" s="30"/>
      <c r="BB180" s="30"/>
      <c r="BC180" s="30"/>
      <c r="BD180" s="30"/>
      <c r="BE180" s="30"/>
      <c r="BF180" s="30"/>
      <c r="BG180" s="30"/>
      <c r="BH180" s="30"/>
      <c r="BI180" s="30"/>
      <c r="BJ180" s="30"/>
      <c r="BK180" s="30"/>
      <c r="BL180" s="30"/>
      <c r="BM180" s="30"/>
      <c r="BN180" s="30"/>
      <c r="BO180" s="30"/>
      <c r="BP180" s="30"/>
      <c r="BQ180" s="30"/>
      <c r="BR180" s="30"/>
      <c r="BS180" s="30"/>
      <c r="BT180" s="30"/>
      <c r="BU180" s="30"/>
      <c r="BV180" s="30"/>
      <c r="BW180" s="30"/>
      <c r="BX180" s="30"/>
      <c r="BY180" s="30"/>
      <c r="BZ180" s="30"/>
      <c r="CA180" s="30"/>
      <c r="CB180" s="30"/>
      <c r="CC180" s="30"/>
      <c r="CD180" s="30"/>
      <c r="CE180" s="30"/>
      <c r="CF180" s="30"/>
      <c r="CG180" s="30"/>
      <c r="CH180" s="30"/>
      <c r="CI180" s="30"/>
      <c r="CJ180" s="30"/>
      <c r="CK180" s="30"/>
      <c r="CL180" s="30"/>
      <c r="CM180" s="30"/>
      <c r="CN180" s="30"/>
      <c r="CO180" s="30"/>
      <c r="CP180" s="30"/>
      <c r="CQ180" s="30"/>
      <c r="CR180" s="30"/>
      <c r="CS180" s="30"/>
      <c r="CT180" s="30"/>
      <c r="CU180" s="30"/>
      <c r="CV180" s="30"/>
      <c r="CW180" s="30"/>
      <c r="CX180" s="30"/>
      <c r="CY180" s="30"/>
      <c r="CZ180" s="30"/>
      <c r="DA180" s="30"/>
      <c r="DB180" s="30"/>
      <c r="DC180" s="30"/>
      <c r="DD180" s="30"/>
      <c r="DE180" s="30"/>
      <c r="DF180" s="30"/>
      <c r="DG180" s="30"/>
      <c r="DH180" s="30"/>
      <c r="DI180" s="30"/>
      <c r="DJ180" s="30"/>
      <c r="DK180" s="30"/>
      <c r="DL180" s="30"/>
      <c r="DM180" s="30"/>
      <c r="DN180" s="30"/>
      <c r="DO180" s="30"/>
      <c r="DP180" s="30"/>
      <c r="DQ180" s="30"/>
      <c r="DR180" s="30"/>
      <c r="DS180" s="30"/>
      <c r="DT180" s="30"/>
      <c r="DU180" s="30"/>
      <c r="DV180" s="30"/>
      <c r="DW180" s="30"/>
      <c r="DX180" s="30"/>
    </row>
    <row r="181" spans="1:128" s="39" customFormat="1" x14ac:dyDescent="0.2">
      <c r="A181" s="53" t="s">
        <v>1123</v>
      </c>
      <c r="B181" s="53" t="s">
        <v>304</v>
      </c>
      <c r="C181" s="47">
        <v>9</v>
      </c>
      <c r="D181" s="48">
        <v>10</v>
      </c>
      <c r="E181" s="46" t="s">
        <v>30</v>
      </c>
      <c r="F181" s="49" t="s">
        <v>284</v>
      </c>
      <c r="G181" s="122" t="s">
        <v>325</v>
      </c>
      <c r="H181" s="126" t="s">
        <v>47</v>
      </c>
      <c r="I181" s="49" t="s">
        <v>284</v>
      </c>
      <c r="J181" s="122" t="s">
        <v>325</v>
      </c>
      <c r="K181" s="126" t="s">
        <v>33</v>
      </c>
      <c r="L181" s="49"/>
      <c r="M181" s="122"/>
      <c r="N181" s="126"/>
      <c r="O181" s="49"/>
      <c r="P181" s="122"/>
      <c r="Q181" s="126"/>
      <c r="R181" s="49"/>
      <c r="S181" s="122"/>
      <c r="T181" s="126"/>
      <c r="U181" s="44" t="s">
        <v>966</v>
      </c>
      <c r="V181" s="107" t="s">
        <v>967</v>
      </c>
      <c r="W181" s="113" t="s">
        <v>109</v>
      </c>
      <c r="X181" s="107" t="s">
        <v>64</v>
      </c>
      <c r="Y181" s="44" t="s">
        <v>1236</v>
      </c>
      <c r="Z181" s="95"/>
      <c r="AA181" s="44" t="s">
        <v>1234</v>
      </c>
      <c r="AB181" s="44"/>
      <c r="AC181" s="44"/>
      <c r="AD181" s="30"/>
      <c r="AE181" s="30"/>
      <c r="AF181" s="30"/>
      <c r="AG181" s="30"/>
      <c r="AH181" s="30"/>
      <c r="AI181" s="30"/>
      <c r="AJ181" s="30"/>
      <c r="AK181" s="30"/>
      <c r="AL181" s="30"/>
      <c r="AM181" s="30"/>
      <c r="AN181" s="30"/>
      <c r="AO181" s="30"/>
      <c r="AP181" s="30"/>
      <c r="AQ181" s="30"/>
      <c r="AR181" s="30"/>
      <c r="AS181" s="30"/>
      <c r="AT181" s="30"/>
      <c r="AU181" s="30"/>
      <c r="AV181" s="30"/>
      <c r="AW181" s="30"/>
      <c r="AX181" s="30"/>
      <c r="AY181" s="30"/>
      <c r="AZ181" s="30"/>
      <c r="BA181" s="30"/>
      <c r="BB181" s="30"/>
      <c r="BC181" s="30"/>
      <c r="BD181" s="30"/>
      <c r="BE181" s="30"/>
      <c r="BF181" s="30"/>
      <c r="BG181" s="30"/>
      <c r="BH181" s="30"/>
      <c r="BI181" s="30"/>
      <c r="BJ181" s="30"/>
      <c r="BK181" s="30"/>
      <c r="BL181" s="30"/>
      <c r="BM181" s="30"/>
      <c r="BN181" s="30"/>
      <c r="BO181" s="30"/>
      <c r="BP181" s="30"/>
      <c r="BQ181" s="30"/>
      <c r="BR181" s="30"/>
      <c r="BS181" s="30"/>
      <c r="BT181" s="30"/>
      <c r="BU181" s="30"/>
      <c r="BV181" s="30"/>
      <c r="BW181" s="30"/>
      <c r="BX181" s="30"/>
      <c r="BY181" s="30"/>
      <c r="BZ181" s="30"/>
      <c r="CA181" s="30"/>
      <c r="CB181" s="30"/>
      <c r="CC181" s="30"/>
      <c r="CD181" s="30"/>
      <c r="CE181" s="30"/>
      <c r="CF181" s="30"/>
      <c r="CG181" s="30"/>
      <c r="CH181" s="30"/>
      <c r="CI181" s="30"/>
      <c r="CJ181" s="30"/>
      <c r="CK181" s="30"/>
      <c r="CL181" s="30"/>
      <c r="CM181" s="30"/>
      <c r="CN181" s="30"/>
      <c r="CO181" s="30"/>
      <c r="CP181" s="30"/>
      <c r="CQ181" s="30"/>
      <c r="CR181" s="30"/>
      <c r="CS181" s="30"/>
      <c r="CT181" s="30"/>
      <c r="CU181" s="30"/>
      <c r="CV181" s="30"/>
      <c r="CW181" s="30"/>
      <c r="CX181" s="30"/>
      <c r="CY181" s="30"/>
      <c r="CZ181" s="30"/>
      <c r="DA181" s="30"/>
      <c r="DB181" s="30"/>
      <c r="DC181" s="30"/>
      <c r="DD181" s="30"/>
      <c r="DE181" s="30"/>
      <c r="DF181" s="30"/>
      <c r="DG181" s="30"/>
      <c r="DH181" s="30"/>
      <c r="DI181" s="30"/>
      <c r="DJ181" s="30"/>
      <c r="DK181" s="30"/>
      <c r="DL181" s="30"/>
      <c r="DM181" s="30"/>
      <c r="DN181" s="30"/>
      <c r="DO181" s="30"/>
      <c r="DP181" s="30"/>
      <c r="DQ181" s="30"/>
      <c r="DR181" s="30"/>
      <c r="DS181" s="30"/>
      <c r="DT181" s="30"/>
      <c r="DU181" s="30"/>
      <c r="DV181" s="30"/>
      <c r="DW181" s="30"/>
      <c r="DX181" s="30"/>
    </row>
    <row r="182" spans="1:128" s="39" customFormat="1" x14ac:dyDescent="0.2">
      <c r="A182" s="53" t="s">
        <v>1123</v>
      </c>
      <c r="B182" s="53" t="s">
        <v>304</v>
      </c>
      <c r="C182" s="47">
        <v>11</v>
      </c>
      <c r="D182" s="48">
        <v>12</v>
      </c>
      <c r="E182" s="46" t="s">
        <v>30</v>
      </c>
      <c r="F182" s="49" t="s">
        <v>295</v>
      </c>
      <c r="G182" s="122" t="s">
        <v>325</v>
      </c>
      <c r="H182" s="126" t="s">
        <v>36</v>
      </c>
      <c r="I182" s="49" t="s">
        <v>295</v>
      </c>
      <c r="J182" s="122" t="s">
        <v>325</v>
      </c>
      <c r="K182" s="126" t="s">
        <v>33</v>
      </c>
      <c r="L182" s="49"/>
      <c r="M182" s="122"/>
      <c r="N182" s="126"/>
      <c r="O182" s="49"/>
      <c r="P182" s="122"/>
      <c r="Q182" s="126"/>
      <c r="R182" s="49"/>
      <c r="S182" s="122"/>
      <c r="T182" s="126"/>
      <c r="U182" s="44" t="s">
        <v>966</v>
      </c>
      <c r="V182" s="107" t="s">
        <v>967</v>
      </c>
      <c r="W182" s="113" t="s">
        <v>109</v>
      </c>
      <c r="X182" s="107" t="s">
        <v>64</v>
      </c>
      <c r="Y182" s="44" t="s">
        <v>1237</v>
      </c>
      <c r="Z182" s="95"/>
      <c r="AA182" s="44" t="s">
        <v>1234</v>
      </c>
      <c r="AB182" s="44"/>
      <c r="AC182" s="44"/>
      <c r="AD182" s="30"/>
      <c r="AE182" s="30"/>
      <c r="AF182" s="30"/>
      <c r="AG182" s="30"/>
      <c r="AH182" s="30"/>
      <c r="AI182" s="30"/>
      <c r="AJ182" s="30"/>
      <c r="AK182" s="30"/>
      <c r="AL182" s="30"/>
      <c r="AM182" s="30"/>
      <c r="AN182" s="30"/>
      <c r="AO182" s="30"/>
      <c r="AP182" s="30"/>
      <c r="AQ182" s="30"/>
      <c r="AR182" s="30"/>
      <c r="AS182" s="30"/>
      <c r="AT182" s="30"/>
      <c r="AU182" s="30"/>
      <c r="AV182" s="30"/>
      <c r="AW182" s="30"/>
      <c r="AX182" s="30"/>
      <c r="AY182" s="30"/>
      <c r="AZ182" s="30"/>
      <c r="BA182" s="30"/>
      <c r="BB182" s="30"/>
      <c r="BC182" s="30"/>
      <c r="BD182" s="30"/>
      <c r="BE182" s="30"/>
      <c r="BF182" s="30"/>
      <c r="BG182" s="30"/>
      <c r="BH182" s="30"/>
      <c r="BI182" s="30"/>
      <c r="BJ182" s="30"/>
      <c r="BK182" s="30"/>
      <c r="BL182" s="30"/>
      <c r="BM182" s="30"/>
      <c r="BN182" s="30"/>
      <c r="BO182" s="30"/>
      <c r="BP182" s="30"/>
      <c r="BQ182" s="30"/>
      <c r="BR182" s="30"/>
      <c r="BS182" s="30"/>
      <c r="BT182" s="30"/>
      <c r="BU182" s="30"/>
      <c r="BV182" s="30"/>
      <c r="BW182" s="30"/>
      <c r="BX182" s="30"/>
      <c r="BY182" s="30"/>
      <c r="BZ182" s="30"/>
      <c r="CA182" s="30"/>
      <c r="CB182" s="30"/>
      <c r="CC182" s="30"/>
      <c r="CD182" s="30"/>
      <c r="CE182" s="30"/>
      <c r="CF182" s="30"/>
      <c r="CG182" s="30"/>
      <c r="CH182" s="30"/>
      <c r="CI182" s="30"/>
      <c r="CJ182" s="30"/>
      <c r="CK182" s="30"/>
      <c r="CL182" s="30"/>
      <c r="CM182" s="30"/>
      <c r="CN182" s="30"/>
      <c r="CO182" s="30"/>
      <c r="CP182" s="30"/>
      <c r="CQ182" s="30"/>
      <c r="CR182" s="30"/>
      <c r="CS182" s="30"/>
      <c r="CT182" s="30"/>
      <c r="CU182" s="30"/>
      <c r="CV182" s="30"/>
      <c r="CW182" s="30"/>
      <c r="CX182" s="30"/>
      <c r="CY182" s="30"/>
      <c r="CZ182" s="30"/>
      <c r="DA182" s="30"/>
      <c r="DB182" s="30"/>
      <c r="DC182" s="30"/>
      <c r="DD182" s="30"/>
      <c r="DE182" s="30"/>
      <c r="DF182" s="30"/>
      <c r="DG182" s="30"/>
      <c r="DH182" s="30"/>
      <c r="DI182" s="30"/>
      <c r="DJ182" s="30"/>
      <c r="DK182" s="30"/>
      <c r="DL182" s="30"/>
      <c r="DM182" s="30"/>
      <c r="DN182" s="30"/>
      <c r="DO182" s="30"/>
      <c r="DP182" s="30"/>
      <c r="DQ182" s="30"/>
      <c r="DR182" s="30"/>
      <c r="DS182" s="30"/>
      <c r="DT182" s="30"/>
      <c r="DU182" s="30"/>
      <c r="DV182" s="30"/>
      <c r="DW182" s="30"/>
      <c r="DX182" s="30"/>
    </row>
    <row r="183" spans="1:128" s="39" customFormat="1" x14ac:dyDescent="0.2">
      <c r="A183" s="53" t="s">
        <v>1123</v>
      </c>
      <c r="B183" s="53" t="s">
        <v>304</v>
      </c>
      <c r="C183" s="47">
        <v>13</v>
      </c>
      <c r="D183" s="48">
        <v>14</v>
      </c>
      <c r="E183" s="46" t="s">
        <v>30</v>
      </c>
      <c r="F183" s="49" t="s">
        <v>295</v>
      </c>
      <c r="G183" s="122" t="s">
        <v>325</v>
      </c>
      <c r="H183" s="126" t="s">
        <v>47</v>
      </c>
      <c r="I183" s="49" t="s">
        <v>295</v>
      </c>
      <c r="J183" s="122" t="s">
        <v>325</v>
      </c>
      <c r="K183" s="126" t="s">
        <v>42</v>
      </c>
      <c r="L183" s="49"/>
      <c r="M183" s="122"/>
      <c r="N183" s="126"/>
      <c r="O183" s="49"/>
      <c r="P183" s="122"/>
      <c r="Q183" s="126"/>
      <c r="R183" s="49"/>
      <c r="S183" s="122"/>
      <c r="T183" s="126"/>
      <c r="U183" s="44" t="s">
        <v>966</v>
      </c>
      <c r="V183" s="107" t="s">
        <v>967</v>
      </c>
      <c r="W183" s="113" t="s">
        <v>109</v>
      </c>
      <c r="X183" s="107" t="s">
        <v>64</v>
      </c>
      <c r="Y183" s="44" t="s">
        <v>1238</v>
      </c>
      <c r="Z183" s="95"/>
      <c r="AA183" s="44" t="s">
        <v>1234</v>
      </c>
      <c r="AB183" s="44"/>
      <c r="AC183" s="44"/>
      <c r="AD183" s="30"/>
      <c r="AE183" s="30"/>
      <c r="AF183" s="30"/>
      <c r="AG183" s="30"/>
      <c r="AH183" s="30"/>
      <c r="AI183" s="30"/>
      <c r="AJ183" s="30"/>
      <c r="AK183" s="30"/>
      <c r="AL183" s="30"/>
      <c r="AM183" s="30"/>
      <c r="AN183" s="30"/>
      <c r="AO183" s="30"/>
      <c r="AP183" s="30"/>
      <c r="AQ183" s="30"/>
      <c r="AR183" s="30"/>
      <c r="AS183" s="30"/>
      <c r="AT183" s="30"/>
      <c r="AU183" s="30"/>
      <c r="AV183" s="30"/>
      <c r="AW183" s="30"/>
      <c r="AX183" s="30"/>
      <c r="AY183" s="30"/>
      <c r="AZ183" s="30"/>
      <c r="BA183" s="30"/>
      <c r="BB183" s="30"/>
      <c r="BC183" s="30"/>
      <c r="BD183" s="30"/>
      <c r="BE183" s="30"/>
      <c r="BF183" s="30"/>
      <c r="BG183" s="30"/>
      <c r="BH183" s="30"/>
      <c r="BI183" s="30"/>
      <c r="BJ183" s="30"/>
      <c r="BK183" s="30"/>
      <c r="BL183" s="30"/>
      <c r="BM183" s="30"/>
      <c r="BN183" s="30"/>
      <c r="BO183" s="30"/>
      <c r="BP183" s="30"/>
      <c r="BQ183" s="30"/>
      <c r="BR183" s="30"/>
      <c r="BS183" s="30"/>
      <c r="BT183" s="30"/>
      <c r="BU183" s="30"/>
      <c r="BV183" s="30"/>
      <c r="BW183" s="30"/>
      <c r="BX183" s="30"/>
      <c r="BY183" s="30"/>
      <c r="BZ183" s="30"/>
      <c r="CA183" s="30"/>
      <c r="CB183" s="30"/>
      <c r="CC183" s="30"/>
      <c r="CD183" s="30"/>
      <c r="CE183" s="30"/>
      <c r="CF183" s="30"/>
      <c r="CG183" s="30"/>
      <c r="CH183" s="30"/>
      <c r="CI183" s="30"/>
      <c r="CJ183" s="30"/>
      <c r="CK183" s="30"/>
      <c r="CL183" s="30"/>
      <c r="CM183" s="30"/>
      <c r="CN183" s="30"/>
      <c r="CO183" s="30"/>
      <c r="CP183" s="30"/>
      <c r="CQ183" s="30"/>
      <c r="CR183" s="30"/>
      <c r="CS183" s="30"/>
      <c r="CT183" s="30"/>
      <c r="CU183" s="30"/>
      <c r="CV183" s="30"/>
      <c r="CW183" s="30"/>
      <c r="CX183" s="30"/>
      <c r="CY183" s="30"/>
      <c r="CZ183" s="30"/>
      <c r="DA183" s="30"/>
      <c r="DB183" s="30"/>
      <c r="DC183" s="30"/>
      <c r="DD183" s="30"/>
      <c r="DE183" s="30"/>
      <c r="DF183" s="30"/>
      <c r="DG183" s="30"/>
      <c r="DH183" s="30"/>
      <c r="DI183" s="30"/>
      <c r="DJ183" s="30"/>
      <c r="DK183" s="30"/>
      <c r="DL183" s="30"/>
      <c r="DM183" s="30"/>
      <c r="DN183" s="30"/>
      <c r="DO183" s="30"/>
      <c r="DP183" s="30"/>
      <c r="DQ183" s="30"/>
      <c r="DR183" s="30"/>
      <c r="DS183" s="30"/>
      <c r="DT183" s="30"/>
      <c r="DU183" s="30"/>
      <c r="DV183" s="30"/>
      <c r="DW183" s="30"/>
      <c r="DX183" s="30"/>
    </row>
    <row r="184" spans="1:128" s="30" customFormat="1" x14ac:dyDescent="0.2">
      <c r="A184" s="53" t="s">
        <v>1123</v>
      </c>
      <c r="B184" s="53" t="s">
        <v>304</v>
      </c>
      <c r="C184" s="47">
        <v>15</v>
      </c>
      <c r="D184" s="48">
        <v>16</v>
      </c>
      <c r="E184" s="46" t="s">
        <v>30</v>
      </c>
      <c r="F184" s="49" t="s">
        <v>295</v>
      </c>
      <c r="G184" s="122" t="s">
        <v>325</v>
      </c>
      <c r="H184" s="126" t="s">
        <v>36</v>
      </c>
      <c r="I184" s="49" t="s">
        <v>295</v>
      </c>
      <c r="J184" s="122" t="s">
        <v>325</v>
      </c>
      <c r="K184" s="126" t="s">
        <v>33</v>
      </c>
      <c r="L184" s="49"/>
      <c r="M184" s="122"/>
      <c r="N184" s="126"/>
      <c r="O184" s="49"/>
      <c r="P184" s="122"/>
      <c r="Q184" s="126"/>
      <c r="R184" s="49"/>
      <c r="S184" s="122"/>
      <c r="T184" s="126"/>
      <c r="U184" s="44" t="s">
        <v>966</v>
      </c>
      <c r="V184" s="107" t="s">
        <v>967</v>
      </c>
      <c r="W184" s="113" t="s">
        <v>109</v>
      </c>
      <c r="X184" s="107" t="s">
        <v>64</v>
      </c>
      <c r="Y184" s="44" t="s">
        <v>1239</v>
      </c>
      <c r="Z184" s="95"/>
      <c r="AA184" s="44" t="s">
        <v>1234</v>
      </c>
      <c r="AB184" s="44"/>
      <c r="AC184" s="44"/>
    </row>
    <row r="185" spans="1:128" s="30" customFormat="1" x14ac:dyDescent="0.2">
      <c r="A185" s="53" t="s">
        <v>1135</v>
      </c>
      <c r="B185" s="53" t="s">
        <v>304</v>
      </c>
      <c r="C185" s="47">
        <v>5</v>
      </c>
      <c r="D185" s="48">
        <v>6</v>
      </c>
      <c r="E185" s="46" t="s">
        <v>30</v>
      </c>
      <c r="F185" s="49" t="s">
        <v>295</v>
      </c>
      <c r="G185" s="122" t="s">
        <v>315</v>
      </c>
      <c r="H185" s="126" t="s">
        <v>47</v>
      </c>
      <c r="I185" s="49"/>
      <c r="J185" s="122"/>
      <c r="K185" s="126"/>
      <c r="L185" s="49"/>
      <c r="M185" s="122"/>
      <c r="N185" s="126"/>
      <c r="O185" s="49"/>
      <c r="P185" s="122"/>
      <c r="Q185" s="126"/>
      <c r="R185" s="49"/>
      <c r="S185" s="122"/>
      <c r="T185" s="126"/>
      <c r="U185" s="44" t="s">
        <v>977</v>
      </c>
      <c r="V185" s="107" t="str">
        <f>VLOOKUP(U185,[16]Sportstätten!A158:D431,2,0)</f>
        <v xml:space="preserve">Karl-Liebknecht-Straße 53 </v>
      </c>
      <c r="W185" s="113" t="str">
        <f>VLOOKUP(U185,[16]Sportstätten!A158:D431,3,0)</f>
        <v>01109</v>
      </c>
      <c r="X185" s="107" t="str">
        <f>VLOOKUP(U185,[16]Sportstätten!A158:D431,4,0)</f>
        <v>Dresden</v>
      </c>
      <c r="Y185" s="44" t="s">
        <v>1354</v>
      </c>
      <c r="Z185" s="95" t="s">
        <v>1355</v>
      </c>
      <c r="AA185" s="44" t="s">
        <v>1356</v>
      </c>
      <c r="AB185" s="44" t="s">
        <v>1374</v>
      </c>
      <c r="AC185" s="44"/>
      <c r="AD185" s="45"/>
      <c r="AE185" s="45"/>
      <c r="AF185" s="45"/>
      <c r="AG185" s="45"/>
      <c r="AH185" s="45"/>
      <c r="AI185" s="45"/>
      <c r="AJ185" s="45"/>
      <c r="AK185" s="45"/>
      <c r="AL185" s="45"/>
      <c r="AM185" s="45"/>
      <c r="AN185" s="45"/>
      <c r="AO185" s="45"/>
      <c r="AP185" s="45"/>
      <c r="AQ185" s="45"/>
      <c r="AR185" s="45"/>
      <c r="AS185" s="45"/>
      <c r="AT185" s="45"/>
      <c r="AU185" s="45"/>
      <c r="AV185" s="45"/>
      <c r="AW185" s="45"/>
      <c r="AX185" s="45"/>
      <c r="AY185" s="45"/>
      <c r="AZ185" s="45"/>
      <c r="BA185" s="45"/>
      <c r="BB185" s="45"/>
      <c r="BC185" s="45"/>
      <c r="BD185" s="45"/>
      <c r="BE185" s="45"/>
      <c r="BF185" s="45"/>
      <c r="BG185" s="45"/>
      <c r="BH185" s="45"/>
      <c r="BI185" s="45"/>
      <c r="BJ185" s="45"/>
      <c r="BK185" s="45"/>
      <c r="BL185" s="45"/>
      <c r="BM185" s="45"/>
      <c r="BN185" s="45"/>
      <c r="BO185" s="45"/>
      <c r="BP185" s="45"/>
      <c r="BQ185" s="45"/>
      <c r="BR185" s="45"/>
      <c r="BS185" s="45"/>
      <c r="BT185" s="45"/>
      <c r="BU185" s="45"/>
      <c r="BV185" s="45"/>
      <c r="BW185" s="45"/>
      <c r="BX185" s="45"/>
      <c r="BY185" s="45"/>
      <c r="BZ185" s="45"/>
      <c r="CA185" s="45"/>
      <c r="CB185" s="45"/>
      <c r="CC185" s="45"/>
      <c r="CD185" s="45"/>
      <c r="CE185" s="45"/>
      <c r="CF185" s="45"/>
      <c r="CG185" s="45"/>
      <c r="CH185" s="45"/>
      <c r="CI185" s="45"/>
      <c r="CJ185" s="45"/>
      <c r="CK185" s="45"/>
      <c r="CL185" s="45"/>
      <c r="CM185" s="45"/>
      <c r="CN185" s="45"/>
      <c r="CO185" s="45"/>
      <c r="CP185" s="45"/>
      <c r="CQ185" s="45"/>
      <c r="CR185" s="45"/>
      <c r="CS185" s="45"/>
      <c r="CT185" s="45"/>
      <c r="CU185" s="45"/>
      <c r="CV185" s="45"/>
      <c r="CW185" s="45"/>
      <c r="CX185" s="45"/>
      <c r="CY185" s="45"/>
      <c r="CZ185" s="45"/>
      <c r="DA185" s="45"/>
      <c r="DB185" s="45"/>
      <c r="DC185" s="45"/>
      <c r="DD185" s="45"/>
      <c r="DE185" s="45"/>
      <c r="DF185" s="45"/>
      <c r="DG185" s="45"/>
      <c r="DH185" s="45"/>
      <c r="DI185" s="45"/>
      <c r="DJ185" s="45"/>
      <c r="DK185" s="45"/>
      <c r="DL185" s="45"/>
      <c r="DM185" s="45"/>
      <c r="DN185" s="45"/>
      <c r="DO185" s="45"/>
      <c r="DP185" s="45"/>
      <c r="DQ185" s="45"/>
      <c r="DR185" s="45"/>
      <c r="DS185" s="45"/>
      <c r="DT185" s="45"/>
      <c r="DU185" s="45"/>
      <c r="DV185" s="45"/>
      <c r="DW185" s="45"/>
      <c r="DX185" s="45"/>
    </row>
    <row r="186" spans="1:128" s="30" customFormat="1" x14ac:dyDescent="0.2">
      <c r="A186" s="53" t="s">
        <v>1135</v>
      </c>
      <c r="B186" s="53" t="s">
        <v>304</v>
      </c>
      <c r="C186" s="47">
        <v>7</v>
      </c>
      <c r="D186" s="48">
        <v>8</v>
      </c>
      <c r="E186" s="46" t="s">
        <v>30</v>
      </c>
      <c r="F186" s="49" t="s">
        <v>284</v>
      </c>
      <c r="G186" s="122" t="s">
        <v>315</v>
      </c>
      <c r="H186" s="126" t="s">
        <v>36</v>
      </c>
      <c r="I186" s="49" t="s">
        <v>284</v>
      </c>
      <c r="J186" s="122" t="s">
        <v>315</v>
      </c>
      <c r="K186" s="126" t="s">
        <v>51</v>
      </c>
      <c r="L186" s="49" t="s">
        <v>284</v>
      </c>
      <c r="M186" s="122" t="s">
        <v>315</v>
      </c>
      <c r="N186" s="126" t="s">
        <v>33</v>
      </c>
      <c r="O186" s="49"/>
      <c r="P186" s="122"/>
      <c r="Q186" s="126"/>
      <c r="R186" s="49"/>
      <c r="S186" s="122"/>
      <c r="T186" s="126"/>
      <c r="U186" s="44" t="s">
        <v>977</v>
      </c>
      <c r="V186" s="107" t="str">
        <f>VLOOKUP(U186,[16]Sportstätten!A159:D432,2,0)</f>
        <v xml:space="preserve">Karl-Liebknecht-Straße 53 </v>
      </c>
      <c r="W186" s="113" t="str">
        <f>VLOOKUP(U186,[16]Sportstätten!A159:D432,3,0)</f>
        <v>01109</v>
      </c>
      <c r="X186" s="107" t="str">
        <f>VLOOKUP(U186,[16]Sportstätten!A159:D432,4,0)</f>
        <v>Dresden</v>
      </c>
      <c r="Y186" s="44" t="s">
        <v>1354</v>
      </c>
      <c r="Z186" s="95" t="s">
        <v>1355</v>
      </c>
      <c r="AA186" s="44" t="s">
        <v>1356</v>
      </c>
      <c r="AB186" s="44" t="s">
        <v>1375</v>
      </c>
      <c r="AC186" s="44"/>
      <c r="AD186" s="45"/>
      <c r="AE186" s="45"/>
      <c r="AF186" s="45"/>
      <c r="AG186" s="45"/>
      <c r="AH186" s="45"/>
      <c r="AI186" s="45"/>
      <c r="AJ186" s="45"/>
      <c r="AK186" s="45"/>
      <c r="AL186" s="45"/>
      <c r="AM186" s="45"/>
      <c r="AN186" s="45"/>
      <c r="AO186" s="45"/>
      <c r="AP186" s="45"/>
      <c r="AQ186" s="45"/>
      <c r="AR186" s="45"/>
      <c r="AS186" s="45"/>
      <c r="AT186" s="45"/>
      <c r="AU186" s="45"/>
      <c r="AV186" s="45"/>
      <c r="AW186" s="45"/>
      <c r="AX186" s="45"/>
      <c r="AY186" s="45"/>
      <c r="AZ186" s="45"/>
      <c r="BA186" s="45"/>
      <c r="BB186" s="45"/>
      <c r="BC186" s="45"/>
      <c r="BD186" s="45"/>
      <c r="BE186" s="45"/>
      <c r="BF186" s="45"/>
      <c r="BG186" s="45"/>
      <c r="BH186" s="45"/>
      <c r="BI186" s="45"/>
      <c r="BJ186" s="45"/>
      <c r="BK186" s="45"/>
      <c r="BL186" s="45"/>
      <c r="BM186" s="45"/>
      <c r="BN186" s="45"/>
      <c r="BO186" s="45"/>
      <c r="BP186" s="45"/>
      <c r="BQ186" s="45"/>
      <c r="BR186" s="45"/>
      <c r="BS186" s="45"/>
      <c r="BT186" s="45"/>
      <c r="BU186" s="45"/>
      <c r="BV186" s="45"/>
      <c r="BW186" s="45"/>
      <c r="BX186" s="45"/>
      <c r="BY186" s="45"/>
      <c r="BZ186" s="45"/>
      <c r="CA186" s="45"/>
      <c r="CB186" s="45"/>
      <c r="CC186" s="45"/>
      <c r="CD186" s="45"/>
      <c r="CE186" s="45"/>
      <c r="CF186" s="45"/>
      <c r="CG186" s="45"/>
      <c r="CH186" s="45"/>
      <c r="CI186" s="45"/>
      <c r="CJ186" s="45"/>
      <c r="CK186" s="45"/>
      <c r="CL186" s="45"/>
      <c r="CM186" s="45"/>
      <c r="CN186" s="45"/>
      <c r="CO186" s="45"/>
      <c r="CP186" s="45"/>
      <c r="CQ186" s="45"/>
      <c r="CR186" s="45"/>
      <c r="CS186" s="45"/>
      <c r="CT186" s="45"/>
      <c r="CU186" s="45"/>
      <c r="CV186" s="45"/>
      <c r="CW186" s="45"/>
      <c r="CX186" s="45"/>
      <c r="CY186" s="45"/>
      <c r="CZ186" s="45"/>
      <c r="DA186" s="45"/>
      <c r="DB186" s="45"/>
      <c r="DC186" s="45"/>
      <c r="DD186" s="45"/>
      <c r="DE186" s="45"/>
      <c r="DF186" s="45"/>
      <c r="DG186" s="45"/>
      <c r="DH186" s="45"/>
      <c r="DI186" s="45"/>
      <c r="DJ186" s="45"/>
      <c r="DK186" s="45"/>
      <c r="DL186" s="45"/>
      <c r="DM186" s="45"/>
      <c r="DN186" s="45"/>
      <c r="DO186" s="45"/>
      <c r="DP186" s="45"/>
      <c r="DQ186" s="45"/>
      <c r="DR186" s="45"/>
      <c r="DS186" s="45"/>
      <c r="DT186" s="45"/>
      <c r="DU186" s="45"/>
      <c r="DV186" s="45"/>
      <c r="DW186" s="45"/>
      <c r="DX186" s="45"/>
    </row>
    <row r="187" spans="1:128" s="39" customFormat="1" x14ac:dyDescent="0.2">
      <c r="A187" s="53" t="s">
        <v>1135</v>
      </c>
      <c r="B187" s="53" t="s">
        <v>304</v>
      </c>
      <c r="C187" s="47">
        <v>9</v>
      </c>
      <c r="D187" s="48">
        <v>10</v>
      </c>
      <c r="E187" s="46" t="s">
        <v>30</v>
      </c>
      <c r="F187" s="49" t="s">
        <v>284</v>
      </c>
      <c r="G187" s="122" t="s">
        <v>315</v>
      </c>
      <c r="H187" s="126" t="s">
        <v>36</v>
      </c>
      <c r="I187" s="49" t="s">
        <v>284</v>
      </c>
      <c r="J187" s="122" t="s">
        <v>315</v>
      </c>
      <c r="K187" s="126" t="s">
        <v>51</v>
      </c>
      <c r="L187" s="49" t="s">
        <v>284</v>
      </c>
      <c r="M187" s="122" t="s">
        <v>315</v>
      </c>
      <c r="N187" s="126" t="s">
        <v>33</v>
      </c>
      <c r="O187" s="49"/>
      <c r="P187" s="122"/>
      <c r="Q187" s="126"/>
      <c r="R187" s="49"/>
      <c r="S187" s="122"/>
      <c r="T187" s="126"/>
      <c r="U187" s="44" t="s">
        <v>977</v>
      </c>
      <c r="V187" s="107" t="str">
        <f>VLOOKUP(U187,[16]Sportstätten!A160:D433,2,0)</f>
        <v xml:space="preserve">Karl-Liebknecht-Straße 53 </v>
      </c>
      <c r="W187" s="113" t="str">
        <f>VLOOKUP(U187,[16]Sportstätten!A160:D433,3,0)</f>
        <v>01109</v>
      </c>
      <c r="X187" s="107" t="str">
        <f>VLOOKUP(U187,[16]Sportstätten!A160:D433,4,0)</f>
        <v>Dresden</v>
      </c>
      <c r="Y187" s="44" t="s">
        <v>1354</v>
      </c>
      <c r="Z187" s="95" t="s">
        <v>1355</v>
      </c>
      <c r="AA187" s="44" t="s">
        <v>1356</v>
      </c>
      <c r="AB187" s="44" t="s">
        <v>1376</v>
      </c>
      <c r="AC187" s="44"/>
    </row>
    <row r="188" spans="1:128" s="39" customFormat="1" x14ac:dyDescent="0.2">
      <c r="A188" s="53" t="s">
        <v>1135</v>
      </c>
      <c r="B188" s="53" t="s">
        <v>304</v>
      </c>
      <c r="C188" s="47">
        <v>11</v>
      </c>
      <c r="D188" s="48">
        <v>12</v>
      </c>
      <c r="E188" s="46" t="s">
        <v>30</v>
      </c>
      <c r="F188" s="49" t="s">
        <v>284</v>
      </c>
      <c r="G188" s="122" t="s">
        <v>315</v>
      </c>
      <c r="H188" s="126" t="s">
        <v>47</v>
      </c>
      <c r="I188" s="49" t="s">
        <v>284</v>
      </c>
      <c r="J188" s="122" t="s">
        <v>315</v>
      </c>
      <c r="K188" s="126" t="s">
        <v>51</v>
      </c>
      <c r="L188" s="49" t="s">
        <v>284</v>
      </c>
      <c r="M188" s="122" t="s">
        <v>315</v>
      </c>
      <c r="N188" s="126" t="s">
        <v>42</v>
      </c>
      <c r="O188" s="49"/>
      <c r="P188" s="122"/>
      <c r="Q188" s="126"/>
      <c r="R188" s="49"/>
      <c r="S188" s="122"/>
      <c r="T188" s="126"/>
      <c r="U188" s="44" t="s">
        <v>977</v>
      </c>
      <c r="V188" s="107" t="str">
        <f>VLOOKUP(U188,[16]Sportstätten!A161:D434,2,0)</f>
        <v xml:space="preserve">Karl-Liebknecht-Straße 53 </v>
      </c>
      <c r="W188" s="113" t="str">
        <f>VLOOKUP(U188,[16]Sportstätten!A161:D434,3,0)</f>
        <v>01109</v>
      </c>
      <c r="X188" s="107" t="str">
        <f>VLOOKUP(U188,[16]Sportstätten!A161:D434,4,0)</f>
        <v>Dresden</v>
      </c>
      <c r="Y188" s="44" t="s">
        <v>1354</v>
      </c>
      <c r="Z188" s="95" t="s">
        <v>1355</v>
      </c>
      <c r="AA188" s="44" t="s">
        <v>1356</v>
      </c>
      <c r="AB188" s="44" t="s">
        <v>1377</v>
      </c>
      <c r="AC188" s="44"/>
    </row>
    <row r="189" spans="1:128" s="39" customFormat="1" x14ac:dyDescent="0.2">
      <c r="A189" s="53" t="s">
        <v>1135</v>
      </c>
      <c r="B189" s="53" t="s">
        <v>304</v>
      </c>
      <c r="C189" s="47">
        <v>13</v>
      </c>
      <c r="D189" s="48">
        <v>14</v>
      </c>
      <c r="E189" s="46" t="s">
        <v>30</v>
      </c>
      <c r="F189" s="49" t="s">
        <v>315</v>
      </c>
      <c r="G189" s="122" t="s">
        <v>345</v>
      </c>
      <c r="H189" s="126" t="s">
        <v>51</v>
      </c>
      <c r="I189" s="49" t="s">
        <v>315</v>
      </c>
      <c r="J189" s="122" t="s">
        <v>345</v>
      </c>
      <c r="K189" s="126" t="s">
        <v>42</v>
      </c>
      <c r="L189" s="49"/>
      <c r="M189" s="122"/>
      <c r="N189" s="126"/>
      <c r="O189" s="49"/>
      <c r="P189" s="122"/>
      <c r="Q189" s="126"/>
      <c r="R189" s="49"/>
      <c r="S189" s="122"/>
      <c r="T189" s="126"/>
      <c r="U189" s="44" t="s">
        <v>977</v>
      </c>
      <c r="V189" s="107" t="str">
        <f>VLOOKUP(U189,[16]Sportstätten!A162:D435,2,0)</f>
        <v xml:space="preserve">Karl-Liebknecht-Straße 53 </v>
      </c>
      <c r="W189" s="113" t="str">
        <f>VLOOKUP(U189,[16]Sportstätten!A162:D435,3,0)</f>
        <v>01109</v>
      </c>
      <c r="X189" s="107" t="str">
        <f>VLOOKUP(U189,[16]Sportstätten!A162:D435,4,0)</f>
        <v>Dresden</v>
      </c>
      <c r="Y189" s="44" t="s">
        <v>1378</v>
      </c>
      <c r="Z189" s="95" t="s">
        <v>1379</v>
      </c>
      <c r="AA189" s="44" t="s">
        <v>1380</v>
      </c>
      <c r="AB189" s="44" t="s">
        <v>1381</v>
      </c>
      <c r="AC189" s="44"/>
    </row>
    <row r="190" spans="1:128" s="39" customFormat="1" x14ac:dyDescent="0.2">
      <c r="A190" s="53" t="s">
        <v>1135</v>
      </c>
      <c r="B190" s="53" t="s">
        <v>304</v>
      </c>
      <c r="C190" s="47">
        <v>15</v>
      </c>
      <c r="D190" s="48">
        <v>16</v>
      </c>
      <c r="E190" s="46" t="s">
        <v>30</v>
      </c>
      <c r="F190" s="49" t="s">
        <v>315</v>
      </c>
      <c r="G190" s="122" t="s">
        <v>345</v>
      </c>
      <c r="H190" s="126" t="s">
        <v>36</v>
      </c>
      <c r="I190" s="49" t="s">
        <v>315</v>
      </c>
      <c r="J190" s="122" t="s">
        <v>345</v>
      </c>
      <c r="K190" s="126" t="s">
        <v>33</v>
      </c>
      <c r="L190" s="49"/>
      <c r="M190" s="122"/>
      <c r="N190" s="126"/>
      <c r="O190" s="49"/>
      <c r="P190" s="122"/>
      <c r="Q190" s="126"/>
      <c r="R190" s="49"/>
      <c r="S190" s="122"/>
      <c r="T190" s="126"/>
      <c r="U190" s="44" t="s">
        <v>874</v>
      </c>
      <c r="V190" s="107" t="str">
        <f>VLOOKUP(U190,[16]Sportstätten!A163:D436,2,0)</f>
        <v xml:space="preserve">Karl-Liebknecht-Straße 53 </v>
      </c>
      <c r="W190" s="113" t="str">
        <f>VLOOKUP(U190,[16]Sportstätten!A163:D436,3,0)</f>
        <v>01109</v>
      </c>
      <c r="X190" s="107" t="str">
        <f>VLOOKUP(U190,[16]Sportstätten!A163:D436,4,0)</f>
        <v>Dresden</v>
      </c>
      <c r="Y190" s="44" t="s">
        <v>1382</v>
      </c>
      <c r="Z190" s="95" t="s">
        <v>1383</v>
      </c>
      <c r="AA190" s="44" t="s">
        <v>1384</v>
      </c>
      <c r="AB190" s="44" t="s">
        <v>1385</v>
      </c>
      <c r="AC190" s="44"/>
    </row>
    <row r="191" spans="1:128" s="39" customFormat="1" x14ac:dyDescent="0.2">
      <c r="A191" s="53" t="s">
        <v>1135</v>
      </c>
      <c r="B191" s="53" t="s">
        <v>304</v>
      </c>
      <c r="C191" s="47">
        <v>17</v>
      </c>
      <c r="D191" s="48">
        <v>19</v>
      </c>
      <c r="E191" s="46" t="s">
        <v>30</v>
      </c>
      <c r="F191" s="49" t="s">
        <v>315</v>
      </c>
      <c r="G191" s="122" t="s">
        <v>345</v>
      </c>
      <c r="H191" s="126" t="s">
        <v>47</v>
      </c>
      <c r="I191" s="49" t="s">
        <v>315</v>
      </c>
      <c r="J191" s="122" t="s">
        <v>345</v>
      </c>
      <c r="K191" s="126" t="s">
        <v>33</v>
      </c>
      <c r="L191" s="49"/>
      <c r="M191" s="122"/>
      <c r="N191" s="126"/>
      <c r="O191" s="49"/>
      <c r="P191" s="122"/>
      <c r="Q191" s="126"/>
      <c r="R191" s="49"/>
      <c r="S191" s="122"/>
      <c r="T191" s="126"/>
      <c r="U191" s="44" t="s">
        <v>977</v>
      </c>
      <c r="V191" s="107" t="str">
        <f>VLOOKUP(U191,[16]Sportstätten!A164:D437,2,0)</f>
        <v xml:space="preserve">Karl-Liebknecht-Straße 53 </v>
      </c>
      <c r="W191" s="113" t="str">
        <f>VLOOKUP(U191,[16]Sportstätten!A164:D437,3,0)</f>
        <v>01109</v>
      </c>
      <c r="X191" s="107" t="str">
        <f>VLOOKUP(U191,[16]Sportstätten!A164:D437,4,0)</f>
        <v>Dresden</v>
      </c>
      <c r="Y191" s="44" t="s">
        <v>1386</v>
      </c>
      <c r="Z191" s="95" t="s">
        <v>1387</v>
      </c>
      <c r="AA191" s="44" t="s">
        <v>1384</v>
      </c>
      <c r="AB191" s="44" t="s">
        <v>1388</v>
      </c>
      <c r="AC191" s="44"/>
    </row>
    <row r="192" spans="1:128" s="39" customFormat="1" x14ac:dyDescent="0.2">
      <c r="A192" s="53" t="s">
        <v>873</v>
      </c>
      <c r="B192" s="53" t="s">
        <v>309</v>
      </c>
      <c r="C192" s="47">
        <v>6</v>
      </c>
      <c r="D192" s="48">
        <v>12</v>
      </c>
      <c r="E192" s="46" t="s">
        <v>30</v>
      </c>
      <c r="F192" s="49" t="s">
        <v>295</v>
      </c>
      <c r="G192" s="122" t="s">
        <v>325</v>
      </c>
      <c r="H192" s="126" t="s">
        <v>42</v>
      </c>
      <c r="I192" s="49"/>
      <c r="J192" s="122"/>
      <c r="K192" s="126"/>
      <c r="L192" s="49"/>
      <c r="M192" s="122"/>
      <c r="N192" s="126"/>
      <c r="O192" s="49"/>
      <c r="P192" s="122"/>
      <c r="Q192" s="126"/>
      <c r="R192" s="49"/>
      <c r="S192" s="122"/>
      <c r="T192" s="126"/>
      <c r="U192" s="32" t="s">
        <v>700</v>
      </c>
      <c r="V192" s="106" t="s">
        <v>701</v>
      </c>
      <c r="W192" s="106" t="s">
        <v>162</v>
      </c>
      <c r="X192" s="106" t="s">
        <v>64</v>
      </c>
      <c r="Y192" s="44" t="s">
        <v>1798</v>
      </c>
      <c r="Z192" s="95" t="s">
        <v>1805</v>
      </c>
      <c r="AA192" s="44" t="s">
        <v>1800</v>
      </c>
      <c r="AB192" s="44" t="s">
        <v>1801</v>
      </c>
      <c r="AC192" s="44"/>
    </row>
    <row r="193" spans="1:128" s="39" customFormat="1" x14ac:dyDescent="0.2">
      <c r="A193" s="53" t="s">
        <v>1123</v>
      </c>
      <c r="B193" s="53" t="s">
        <v>309</v>
      </c>
      <c r="C193" s="47">
        <v>11</v>
      </c>
      <c r="D193" s="48">
        <v>18</v>
      </c>
      <c r="E193" s="46" t="s">
        <v>74</v>
      </c>
      <c r="F193" s="49" t="s">
        <v>274</v>
      </c>
      <c r="G193" s="122" t="s">
        <v>335</v>
      </c>
      <c r="H193" s="126" t="s">
        <v>36</v>
      </c>
      <c r="I193" s="49"/>
      <c r="J193" s="122"/>
      <c r="K193" s="126"/>
      <c r="L193" s="49"/>
      <c r="M193" s="122"/>
      <c r="N193" s="126"/>
      <c r="O193" s="49"/>
      <c r="P193" s="122"/>
      <c r="Q193" s="126"/>
      <c r="R193" s="49"/>
      <c r="S193" s="122"/>
      <c r="T193" s="126"/>
      <c r="U193" s="44" t="s">
        <v>230</v>
      </c>
      <c r="V193" s="107" t="s">
        <v>231</v>
      </c>
      <c r="W193" s="113" t="s">
        <v>93</v>
      </c>
      <c r="X193" s="107" t="s">
        <v>64</v>
      </c>
      <c r="Y193" s="44" t="s">
        <v>1240</v>
      </c>
      <c r="Z193" s="95"/>
      <c r="AA193" s="44" t="s">
        <v>1241</v>
      </c>
      <c r="AB193" s="44"/>
      <c r="AC193" s="44"/>
      <c r="AD193" s="30"/>
      <c r="AE193" s="30"/>
      <c r="AF193" s="30"/>
      <c r="AG193" s="30"/>
      <c r="AH193" s="30"/>
      <c r="AI193" s="30"/>
      <c r="AJ193" s="30"/>
      <c r="AK193" s="30"/>
      <c r="AL193" s="30"/>
      <c r="AM193" s="30"/>
      <c r="AN193" s="30"/>
      <c r="AO193" s="30"/>
      <c r="AP193" s="30"/>
      <c r="AQ193" s="30"/>
      <c r="AR193" s="30"/>
      <c r="AS193" s="30"/>
      <c r="AT193" s="30"/>
      <c r="AU193" s="30"/>
      <c r="AV193" s="30"/>
      <c r="AW193" s="30"/>
      <c r="AX193" s="30"/>
      <c r="AY193" s="30"/>
      <c r="AZ193" s="30"/>
      <c r="BA193" s="30"/>
      <c r="BB193" s="30"/>
      <c r="BC193" s="30"/>
      <c r="BD193" s="30"/>
      <c r="BE193" s="30"/>
      <c r="BF193" s="30"/>
      <c r="BG193" s="30"/>
      <c r="BH193" s="30"/>
      <c r="BI193" s="30"/>
      <c r="BJ193" s="30"/>
      <c r="BK193" s="30"/>
      <c r="BL193" s="30"/>
      <c r="BM193" s="30"/>
      <c r="BN193" s="30"/>
      <c r="BO193" s="30"/>
      <c r="BP193" s="30"/>
      <c r="BQ193" s="30"/>
      <c r="BR193" s="30"/>
      <c r="BS193" s="30"/>
      <c r="BT193" s="30"/>
      <c r="BU193" s="30"/>
      <c r="BV193" s="30"/>
      <c r="BW193" s="30"/>
      <c r="BX193" s="30"/>
      <c r="BY193" s="30"/>
      <c r="BZ193" s="30"/>
      <c r="CA193" s="30"/>
      <c r="CB193" s="30"/>
      <c r="CC193" s="30"/>
      <c r="CD193" s="30"/>
      <c r="CE193" s="30"/>
      <c r="CF193" s="30"/>
      <c r="CG193" s="30"/>
      <c r="CH193" s="30"/>
      <c r="CI193" s="30"/>
      <c r="CJ193" s="30"/>
      <c r="CK193" s="30"/>
      <c r="CL193" s="30"/>
      <c r="CM193" s="30"/>
      <c r="CN193" s="30"/>
      <c r="CO193" s="30"/>
      <c r="CP193" s="30"/>
      <c r="CQ193" s="30"/>
      <c r="CR193" s="30"/>
      <c r="CS193" s="30"/>
      <c r="CT193" s="30"/>
      <c r="CU193" s="30"/>
      <c r="CV193" s="30"/>
      <c r="CW193" s="30"/>
      <c r="CX193" s="30"/>
      <c r="CY193" s="30"/>
      <c r="CZ193" s="30"/>
      <c r="DA193" s="30"/>
      <c r="DB193" s="30"/>
      <c r="DC193" s="30"/>
      <c r="DD193" s="30"/>
      <c r="DE193" s="30"/>
      <c r="DF193" s="30"/>
      <c r="DG193" s="30"/>
      <c r="DH193" s="30"/>
      <c r="DI193" s="30"/>
      <c r="DJ193" s="30"/>
      <c r="DK193" s="30"/>
      <c r="DL193" s="30"/>
      <c r="DM193" s="30"/>
      <c r="DN193" s="30"/>
      <c r="DO193" s="30"/>
      <c r="DP193" s="30"/>
      <c r="DQ193" s="30"/>
      <c r="DR193" s="30"/>
      <c r="DS193" s="30"/>
      <c r="DT193" s="30"/>
      <c r="DU193" s="30"/>
      <c r="DV193" s="30"/>
      <c r="DW193" s="30"/>
      <c r="DX193" s="30"/>
    </row>
    <row r="194" spans="1:128" s="39" customFormat="1" x14ac:dyDescent="0.2">
      <c r="A194" s="53" t="s">
        <v>1123</v>
      </c>
      <c r="B194" s="53" t="s">
        <v>309</v>
      </c>
      <c r="C194" s="47">
        <v>5</v>
      </c>
      <c r="D194" s="48">
        <v>12</v>
      </c>
      <c r="E194" s="46" t="s">
        <v>74</v>
      </c>
      <c r="F194" s="49" t="s">
        <v>279</v>
      </c>
      <c r="G194" s="122" t="s">
        <v>325</v>
      </c>
      <c r="H194" s="126" t="s">
        <v>47</v>
      </c>
      <c r="I194" s="49"/>
      <c r="J194" s="122"/>
      <c r="K194" s="126"/>
      <c r="L194" s="49"/>
      <c r="M194" s="122"/>
      <c r="N194" s="126"/>
      <c r="O194" s="49"/>
      <c r="P194" s="122"/>
      <c r="Q194" s="126"/>
      <c r="R194" s="49"/>
      <c r="S194" s="122"/>
      <c r="T194" s="126"/>
      <c r="U194" s="44" t="s">
        <v>230</v>
      </c>
      <c r="V194" s="107" t="s">
        <v>231</v>
      </c>
      <c r="W194" s="113" t="s">
        <v>93</v>
      </c>
      <c r="X194" s="107" t="s">
        <v>64</v>
      </c>
      <c r="Y194" s="44" t="s">
        <v>1240</v>
      </c>
      <c r="Z194" s="95"/>
      <c r="AA194" s="44" t="s">
        <v>1241</v>
      </c>
      <c r="AB194" s="44"/>
      <c r="AC194" s="44"/>
      <c r="AD194" s="30"/>
      <c r="AE194" s="30"/>
      <c r="AF194" s="30"/>
      <c r="AG194" s="30"/>
      <c r="AH194" s="30"/>
      <c r="AI194" s="30"/>
      <c r="AJ194" s="30"/>
      <c r="AK194" s="30"/>
      <c r="AL194" s="30"/>
      <c r="AM194" s="30"/>
      <c r="AN194" s="30"/>
      <c r="AO194" s="30"/>
      <c r="AP194" s="30"/>
      <c r="AQ194" s="30"/>
      <c r="AR194" s="30"/>
      <c r="AS194" s="30"/>
      <c r="AT194" s="30"/>
      <c r="AU194" s="30"/>
      <c r="AV194" s="30"/>
      <c r="AW194" s="30"/>
      <c r="AX194" s="30"/>
      <c r="AY194" s="30"/>
      <c r="AZ194" s="30"/>
      <c r="BA194" s="30"/>
      <c r="BB194" s="30"/>
      <c r="BC194" s="30"/>
      <c r="BD194" s="30"/>
      <c r="BE194" s="30"/>
      <c r="BF194" s="30"/>
      <c r="BG194" s="30"/>
      <c r="BH194" s="30"/>
      <c r="BI194" s="30"/>
      <c r="BJ194" s="30"/>
      <c r="BK194" s="30"/>
      <c r="BL194" s="30"/>
      <c r="BM194" s="30"/>
      <c r="BN194" s="30"/>
      <c r="BO194" s="30"/>
      <c r="BP194" s="30"/>
      <c r="BQ194" s="30"/>
      <c r="BR194" s="30"/>
      <c r="BS194" s="30"/>
      <c r="BT194" s="30"/>
      <c r="BU194" s="30"/>
      <c r="BV194" s="30"/>
      <c r="BW194" s="30"/>
      <c r="BX194" s="30"/>
      <c r="BY194" s="30"/>
      <c r="BZ194" s="30"/>
      <c r="CA194" s="30"/>
      <c r="CB194" s="30"/>
      <c r="CC194" s="30"/>
      <c r="CD194" s="30"/>
      <c r="CE194" s="30"/>
      <c r="CF194" s="30"/>
      <c r="CG194" s="30"/>
      <c r="CH194" s="30"/>
      <c r="CI194" s="30"/>
      <c r="CJ194" s="30"/>
      <c r="CK194" s="30"/>
      <c r="CL194" s="30"/>
      <c r="CM194" s="30"/>
      <c r="CN194" s="30"/>
      <c r="CO194" s="30"/>
      <c r="CP194" s="30"/>
      <c r="CQ194" s="30"/>
      <c r="CR194" s="30"/>
      <c r="CS194" s="30"/>
      <c r="CT194" s="30"/>
      <c r="CU194" s="30"/>
      <c r="CV194" s="30"/>
      <c r="CW194" s="30"/>
      <c r="CX194" s="30"/>
      <c r="CY194" s="30"/>
      <c r="CZ194" s="30"/>
      <c r="DA194" s="30"/>
      <c r="DB194" s="30"/>
      <c r="DC194" s="30"/>
      <c r="DD194" s="30"/>
      <c r="DE194" s="30"/>
      <c r="DF194" s="30"/>
      <c r="DG194" s="30"/>
      <c r="DH194" s="30"/>
      <c r="DI194" s="30"/>
      <c r="DJ194" s="30"/>
      <c r="DK194" s="30"/>
      <c r="DL194" s="30"/>
      <c r="DM194" s="30"/>
      <c r="DN194" s="30"/>
      <c r="DO194" s="30"/>
      <c r="DP194" s="30"/>
      <c r="DQ194" s="30"/>
      <c r="DR194" s="30"/>
      <c r="DS194" s="30"/>
      <c r="DT194" s="30"/>
      <c r="DU194" s="30"/>
      <c r="DV194" s="30"/>
      <c r="DW194" s="30"/>
      <c r="DX194" s="30"/>
    </row>
    <row r="195" spans="1:128" s="39" customFormat="1" x14ac:dyDescent="0.2">
      <c r="A195" s="53" t="s">
        <v>1123</v>
      </c>
      <c r="B195" s="53" t="s">
        <v>309</v>
      </c>
      <c r="C195" s="47">
        <v>5</v>
      </c>
      <c r="D195" s="48">
        <v>18</v>
      </c>
      <c r="E195" s="46" t="s">
        <v>74</v>
      </c>
      <c r="F195" s="49" t="s">
        <v>284</v>
      </c>
      <c r="G195" s="122" t="s">
        <v>335</v>
      </c>
      <c r="H195" s="126" t="s">
        <v>51</v>
      </c>
      <c r="I195" s="49"/>
      <c r="J195" s="122"/>
      <c r="K195" s="126"/>
      <c r="L195" s="49"/>
      <c r="M195" s="122"/>
      <c r="N195" s="126"/>
      <c r="O195" s="49"/>
      <c r="P195" s="122"/>
      <c r="Q195" s="126"/>
      <c r="R195" s="49"/>
      <c r="S195" s="122"/>
      <c r="T195" s="126"/>
      <c r="U195" s="44" t="s">
        <v>230</v>
      </c>
      <c r="V195" s="107" t="s">
        <v>231</v>
      </c>
      <c r="W195" s="113" t="s">
        <v>93</v>
      </c>
      <c r="X195" s="107" t="s">
        <v>64</v>
      </c>
      <c r="Y195" s="44" t="s">
        <v>1240</v>
      </c>
      <c r="Z195" s="95"/>
      <c r="AA195" s="44" t="s">
        <v>1241</v>
      </c>
      <c r="AB195" s="44"/>
      <c r="AC195" s="44"/>
      <c r="AD195" s="30"/>
      <c r="AE195" s="30"/>
      <c r="AF195" s="30"/>
      <c r="AG195" s="30"/>
      <c r="AH195" s="30"/>
      <c r="AI195" s="30"/>
      <c r="AJ195" s="30"/>
      <c r="AK195" s="30"/>
      <c r="AL195" s="30"/>
      <c r="AM195" s="30"/>
      <c r="AN195" s="30"/>
      <c r="AO195" s="30"/>
      <c r="AP195" s="30"/>
      <c r="AQ195" s="30"/>
      <c r="AR195" s="30"/>
      <c r="AS195" s="30"/>
      <c r="AT195" s="30"/>
      <c r="AU195" s="30"/>
      <c r="AV195" s="30"/>
      <c r="AW195" s="30"/>
      <c r="AX195" s="30"/>
      <c r="AY195" s="30"/>
      <c r="AZ195" s="30"/>
      <c r="BA195" s="30"/>
      <c r="BB195" s="30"/>
      <c r="BC195" s="30"/>
      <c r="BD195" s="30"/>
      <c r="BE195" s="30"/>
      <c r="BF195" s="30"/>
      <c r="BG195" s="30"/>
      <c r="BH195" s="30"/>
      <c r="BI195" s="30"/>
      <c r="BJ195" s="30"/>
      <c r="BK195" s="30"/>
      <c r="BL195" s="30"/>
      <c r="BM195" s="30"/>
      <c r="BN195" s="30"/>
      <c r="BO195" s="30"/>
      <c r="BP195" s="30"/>
      <c r="BQ195" s="30"/>
      <c r="BR195" s="30"/>
      <c r="BS195" s="30"/>
      <c r="BT195" s="30"/>
      <c r="BU195" s="30"/>
      <c r="BV195" s="30"/>
      <c r="BW195" s="30"/>
      <c r="BX195" s="30"/>
      <c r="BY195" s="30"/>
      <c r="BZ195" s="30"/>
      <c r="CA195" s="30"/>
      <c r="CB195" s="30"/>
      <c r="CC195" s="30"/>
      <c r="CD195" s="30"/>
      <c r="CE195" s="30"/>
      <c r="CF195" s="30"/>
      <c r="CG195" s="30"/>
      <c r="CH195" s="30"/>
      <c r="CI195" s="30"/>
      <c r="CJ195" s="30"/>
      <c r="CK195" s="30"/>
      <c r="CL195" s="30"/>
      <c r="CM195" s="30"/>
      <c r="CN195" s="30"/>
      <c r="CO195" s="30"/>
      <c r="CP195" s="30"/>
      <c r="CQ195" s="30"/>
      <c r="CR195" s="30"/>
      <c r="CS195" s="30"/>
      <c r="CT195" s="30"/>
      <c r="CU195" s="30"/>
      <c r="CV195" s="30"/>
      <c r="CW195" s="30"/>
      <c r="CX195" s="30"/>
      <c r="CY195" s="30"/>
      <c r="CZ195" s="30"/>
      <c r="DA195" s="30"/>
      <c r="DB195" s="30"/>
      <c r="DC195" s="30"/>
      <c r="DD195" s="30"/>
      <c r="DE195" s="30"/>
      <c r="DF195" s="30"/>
      <c r="DG195" s="30"/>
      <c r="DH195" s="30"/>
      <c r="DI195" s="30"/>
      <c r="DJ195" s="30"/>
      <c r="DK195" s="30"/>
      <c r="DL195" s="30"/>
      <c r="DM195" s="30"/>
      <c r="DN195" s="30"/>
      <c r="DO195" s="30"/>
      <c r="DP195" s="30"/>
      <c r="DQ195" s="30"/>
      <c r="DR195" s="30"/>
      <c r="DS195" s="30"/>
      <c r="DT195" s="30"/>
      <c r="DU195" s="30"/>
      <c r="DV195" s="30"/>
      <c r="DW195" s="30"/>
      <c r="DX195" s="30"/>
    </row>
    <row r="196" spans="1:128" s="39" customFormat="1" x14ac:dyDescent="0.2">
      <c r="A196" s="53" t="s">
        <v>1123</v>
      </c>
      <c r="B196" s="53" t="s">
        <v>309</v>
      </c>
      <c r="C196" s="47">
        <v>11</v>
      </c>
      <c r="D196" s="48">
        <v>18</v>
      </c>
      <c r="E196" s="46" t="s">
        <v>74</v>
      </c>
      <c r="F196" s="49" t="s">
        <v>274</v>
      </c>
      <c r="G196" s="122" t="s">
        <v>335</v>
      </c>
      <c r="H196" s="126" t="s">
        <v>33</v>
      </c>
      <c r="I196" s="49"/>
      <c r="J196" s="122"/>
      <c r="K196" s="126"/>
      <c r="L196" s="49"/>
      <c r="M196" s="122"/>
      <c r="N196" s="126"/>
      <c r="O196" s="49"/>
      <c r="P196" s="122"/>
      <c r="Q196" s="126"/>
      <c r="R196" s="49"/>
      <c r="S196" s="122"/>
      <c r="T196" s="126"/>
      <c r="U196" s="44" t="s">
        <v>230</v>
      </c>
      <c r="V196" s="107" t="s">
        <v>231</v>
      </c>
      <c r="W196" s="113" t="s">
        <v>93</v>
      </c>
      <c r="X196" s="107" t="s">
        <v>64</v>
      </c>
      <c r="Y196" s="44" t="s">
        <v>1240</v>
      </c>
      <c r="Z196" s="95"/>
      <c r="AA196" s="44" t="s">
        <v>1241</v>
      </c>
      <c r="AB196" s="44"/>
      <c r="AC196" s="44"/>
      <c r="AD196" s="30"/>
      <c r="AE196" s="30"/>
      <c r="AF196" s="30"/>
      <c r="AG196" s="30"/>
      <c r="AH196" s="30"/>
      <c r="AI196" s="30"/>
      <c r="AJ196" s="30"/>
      <c r="AK196" s="30"/>
      <c r="AL196" s="30"/>
      <c r="AM196" s="30"/>
      <c r="AN196" s="30"/>
      <c r="AO196" s="30"/>
      <c r="AP196" s="30"/>
      <c r="AQ196" s="30"/>
      <c r="AR196" s="30"/>
      <c r="AS196" s="30"/>
      <c r="AT196" s="30"/>
      <c r="AU196" s="30"/>
      <c r="AV196" s="30"/>
      <c r="AW196" s="30"/>
      <c r="AX196" s="30"/>
      <c r="AY196" s="30"/>
      <c r="AZ196" s="30"/>
      <c r="BA196" s="30"/>
      <c r="BB196" s="30"/>
      <c r="BC196" s="30"/>
      <c r="BD196" s="30"/>
      <c r="BE196" s="30"/>
      <c r="BF196" s="30"/>
      <c r="BG196" s="30"/>
      <c r="BH196" s="30"/>
      <c r="BI196" s="30"/>
      <c r="BJ196" s="30"/>
      <c r="BK196" s="30"/>
      <c r="BL196" s="30"/>
      <c r="BM196" s="30"/>
      <c r="BN196" s="30"/>
      <c r="BO196" s="30"/>
      <c r="BP196" s="30"/>
      <c r="BQ196" s="30"/>
      <c r="BR196" s="30"/>
      <c r="BS196" s="30"/>
      <c r="BT196" s="30"/>
      <c r="BU196" s="30"/>
      <c r="BV196" s="30"/>
      <c r="BW196" s="30"/>
      <c r="BX196" s="30"/>
      <c r="BY196" s="30"/>
      <c r="BZ196" s="30"/>
      <c r="CA196" s="30"/>
      <c r="CB196" s="30"/>
      <c r="CC196" s="30"/>
      <c r="CD196" s="30"/>
      <c r="CE196" s="30"/>
      <c r="CF196" s="30"/>
      <c r="CG196" s="30"/>
      <c r="CH196" s="30"/>
      <c r="CI196" s="30"/>
      <c r="CJ196" s="30"/>
      <c r="CK196" s="30"/>
      <c r="CL196" s="30"/>
      <c r="CM196" s="30"/>
      <c r="CN196" s="30"/>
      <c r="CO196" s="30"/>
      <c r="CP196" s="30"/>
      <c r="CQ196" s="30"/>
      <c r="CR196" s="30"/>
      <c r="CS196" s="30"/>
      <c r="CT196" s="30"/>
      <c r="CU196" s="30"/>
      <c r="CV196" s="30"/>
      <c r="CW196" s="30"/>
      <c r="CX196" s="30"/>
      <c r="CY196" s="30"/>
      <c r="CZ196" s="30"/>
      <c r="DA196" s="30"/>
      <c r="DB196" s="30"/>
      <c r="DC196" s="30"/>
      <c r="DD196" s="30"/>
      <c r="DE196" s="30"/>
      <c r="DF196" s="30"/>
      <c r="DG196" s="30"/>
      <c r="DH196" s="30"/>
      <c r="DI196" s="30"/>
      <c r="DJ196" s="30"/>
      <c r="DK196" s="30"/>
      <c r="DL196" s="30"/>
      <c r="DM196" s="30"/>
      <c r="DN196" s="30"/>
      <c r="DO196" s="30"/>
      <c r="DP196" s="30"/>
      <c r="DQ196" s="30"/>
      <c r="DR196" s="30"/>
      <c r="DS196" s="30"/>
      <c r="DT196" s="30"/>
      <c r="DU196" s="30"/>
      <c r="DV196" s="30"/>
      <c r="DW196" s="30"/>
      <c r="DX196" s="30"/>
    </row>
    <row r="197" spans="1:128" s="39" customFormat="1" x14ac:dyDescent="0.2">
      <c r="A197" s="53" t="s">
        <v>1123</v>
      </c>
      <c r="B197" s="53" t="s">
        <v>309</v>
      </c>
      <c r="C197" s="47">
        <v>5</v>
      </c>
      <c r="D197" s="48">
        <v>12</v>
      </c>
      <c r="E197" s="46" t="s">
        <v>74</v>
      </c>
      <c r="F197" s="49" t="s">
        <v>279</v>
      </c>
      <c r="G197" s="122" t="s">
        <v>325</v>
      </c>
      <c r="H197" s="126" t="s">
        <v>42</v>
      </c>
      <c r="I197" s="49"/>
      <c r="J197" s="122"/>
      <c r="K197" s="126"/>
      <c r="L197" s="49"/>
      <c r="M197" s="122"/>
      <c r="N197" s="126"/>
      <c r="O197" s="49"/>
      <c r="P197" s="122"/>
      <c r="Q197" s="126"/>
      <c r="R197" s="49"/>
      <c r="S197" s="122"/>
      <c r="T197" s="126"/>
      <c r="U197" s="44" t="s">
        <v>230</v>
      </c>
      <c r="V197" s="107" t="s">
        <v>231</v>
      </c>
      <c r="W197" s="113" t="s">
        <v>93</v>
      </c>
      <c r="X197" s="107" t="s">
        <v>64</v>
      </c>
      <c r="Y197" s="44" t="s">
        <v>1240</v>
      </c>
      <c r="Z197" s="95"/>
      <c r="AA197" s="44" t="s">
        <v>1241</v>
      </c>
      <c r="AB197" s="44"/>
      <c r="AC197" s="44"/>
      <c r="AD197" s="30"/>
      <c r="AE197" s="30"/>
      <c r="AF197" s="30"/>
      <c r="AG197" s="30"/>
      <c r="AH197" s="30"/>
      <c r="AI197" s="30"/>
      <c r="AJ197" s="30"/>
      <c r="AK197" s="30"/>
      <c r="AL197" s="30"/>
      <c r="AM197" s="30"/>
      <c r="AN197" s="30"/>
      <c r="AO197" s="30"/>
      <c r="AP197" s="30"/>
      <c r="AQ197" s="30"/>
      <c r="AR197" s="30"/>
      <c r="AS197" s="30"/>
      <c r="AT197" s="30"/>
      <c r="AU197" s="30"/>
      <c r="AV197" s="30"/>
      <c r="AW197" s="30"/>
      <c r="AX197" s="30"/>
      <c r="AY197" s="30"/>
      <c r="AZ197" s="30"/>
      <c r="BA197" s="30"/>
      <c r="BB197" s="30"/>
      <c r="BC197" s="30"/>
      <c r="BD197" s="30"/>
      <c r="BE197" s="30"/>
      <c r="BF197" s="30"/>
      <c r="BG197" s="30"/>
      <c r="BH197" s="30"/>
      <c r="BI197" s="30"/>
      <c r="BJ197" s="30"/>
      <c r="BK197" s="30"/>
      <c r="BL197" s="30"/>
      <c r="BM197" s="30"/>
      <c r="BN197" s="30"/>
      <c r="BO197" s="30"/>
      <c r="BP197" s="30"/>
      <c r="BQ197" s="30"/>
      <c r="BR197" s="30"/>
      <c r="BS197" s="30"/>
      <c r="BT197" s="30"/>
      <c r="BU197" s="30"/>
      <c r="BV197" s="30"/>
      <c r="BW197" s="30"/>
      <c r="BX197" s="30"/>
      <c r="BY197" s="30"/>
      <c r="BZ197" s="30"/>
      <c r="CA197" s="30"/>
      <c r="CB197" s="30"/>
      <c r="CC197" s="30"/>
      <c r="CD197" s="30"/>
      <c r="CE197" s="30"/>
      <c r="CF197" s="30"/>
      <c r="CG197" s="30"/>
      <c r="CH197" s="30"/>
      <c r="CI197" s="30"/>
      <c r="CJ197" s="30"/>
      <c r="CK197" s="30"/>
      <c r="CL197" s="30"/>
      <c r="CM197" s="30"/>
      <c r="CN197" s="30"/>
      <c r="CO197" s="30"/>
      <c r="CP197" s="30"/>
      <c r="CQ197" s="30"/>
      <c r="CR197" s="30"/>
      <c r="CS197" s="30"/>
      <c r="CT197" s="30"/>
      <c r="CU197" s="30"/>
      <c r="CV197" s="30"/>
      <c r="CW197" s="30"/>
      <c r="CX197" s="30"/>
      <c r="CY197" s="30"/>
      <c r="CZ197" s="30"/>
      <c r="DA197" s="30"/>
      <c r="DB197" s="30"/>
      <c r="DC197" s="30"/>
      <c r="DD197" s="30"/>
      <c r="DE197" s="30"/>
      <c r="DF197" s="30"/>
      <c r="DG197" s="30"/>
      <c r="DH197" s="30"/>
      <c r="DI197" s="30"/>
      <c r="DJ197" s="30"/>
      <c r="DK197" s="30"/>
      <c r="DL197" s="30"/>
      <c r="DM197" s="30"/>
      <c r="DN197" s="30"/>
      <c r="DO197" s="30"/>
      <c r="DP197" s="30"/>
      <c r="DQ197" s="30"/>
      <c r="DR197" s="30"/>
      <c r="DS197" s="30"/>
      <c r="DT197" s="30"/>
      <c r="DU197" s="30"/>
      <c r="DV197" s="30"/>
      <c r="DW197" s="30"/>
      <c r="DX197" s="30"/>
    </row>
    <row r="198" spans="1:128" s="39" customFormat="1" x14ac:dyDescent="0.2">
      <c r="A198" s="53" t="s">
        <v>1127</v>
      </c>
      <c r="B198" s="53" t="s">
        <v>309</v>
      </c>
      <c r="C198" s="47">
        <v>7</v>
      </c>
      <c r="D198" s="48">
        <v>10</v>
      </c>
      <c r="E198" s="46" t="s">
        <v>30</v>
      </c>
      <c r="F198" s="49" t="s">
        <v>274</v>
      </c>
      <c r="G198" s="122" t="s">
        <v>310</v>
      </c>
      <c r="H198" s="126" t="s">
        <v>33</v>
      </c>
      <c r="I198" s="49" t="s">
        <v>274</v>
      </c>
      <c r="J198" s="122" t="s">
        <v>310</v>
      </c>
      <c r="K198" s="126" t="s">
        <v>36</v>
      </c>
      <c r="L198" s="49"/>
      <c r="M198" s="122"/>
      <c r="N198" s="126"/>
      <c r="O198" s="49"/>
      <c r="P198" s="122"/>
      <c r="Q198" s="126"/>
      <c r="R198" s="49"/>
      <c r="S198" s="122"/>
      <c r="T198" s="126"/>
      <c r="U198" s="44" t="s">
        <v>336</v>
      </c>
      <c r="V198" s="107" t="str">
        <f>VLOOKUP(U198,[11]Sportstätten!A37:D310,2,0)</f>
        <v xml:space="preserve">Am Jägerpark 5 </v>
      </c>
      <c r="W198" s="113" t="str">
        <f>VLOOKUP(U198,[11]Sportstätten!A37:D310,3,0)</f>
        <v>01099</v>
      </c>
      <c r="X198" s="107" t="str">
        <f>VLOOKUP(U198,[11]Sportstätten!A37:D310,4,0)</f>
        <v>Dresden</v>
      </c>
      <c r="Y198" s="44" t="s">
        <v>1220</v>
      </c>
      <c r="Z198" s="95"/>
      <c r="AA198" s="44" t="s">
        <v>1221</v>
      </c>
      <c r="AB198" s="44" t="s">
        <v>1222</v>
      </c>
      <c r="AC198" s="44" t="s">
        <v>1223</v>
      </c>
    </row>
    <row r="199" spans="1:128" s="39" customFormat="1" x14ac:dyDescent="0.2">
      <c r="A199" s="53" t="s">
        <v>1127</v>
      </c>
      <c r="B199" s="53" t="s">
        <v>309</v>
      </c>
      <c r="C199" s="47">
        <v>11</v>
      </c>
      <c r="D199" s="48">
        <v>17</v>
      </c>
      <c r="E199" s="46" t="s">
        <v>30</v>
      </c>
      <c r="F199" s="49" t="s">
        <v>295</v>
      </c>
      <c r="G199" s="122" t="s">
        <v>335</v>
      </c>
      <c r="H199" s="126" t="s">
        <v>33</v>
      </c>
      <c r="I199" s="49" t="s">
        <v>274</v>
      </c>
      <c r="J199" s="122" t="s">
        <v>310</v>
      </c>
      <c r="K199" s="126" t="s">
        <v>36</v>
      </c>
      <c r="L199" s="49"/>
      <c r="M199" s="122"/>
      <c r="N199" s="126"/>
      <c r="O199" s="49"/>
      <c r="P199" s="122"/>
      <c r="Q199" s="126"/>
      <c r="R199" s="49"/>
      <c r="S199" s="122"/>
      <c r="T199" s="126"/>
      <c r="U199" s="44" t="s">
        <v>336</v>
      </c>
      <c r="V199" s="107" t="str">
        <f>VLOOKUP(U199,[11]Sportstätten!A38:D311,2,0)</f>
        <v xml:space="preserve">Am Jägerpark 5 </v>
      </c>
      <c r="W199" s="113" t="str">
        <f>VLOOKUP(U199,[11]Sportstätten!A38:D311,3,0)</f>
        <v>01099</v>
      </c>
      <c r="X199" s="107" t="str">
        <f>VLOOKUP(U199,[11]Sportstätten!A38:D311,4,0)</f>
        <v>Dresden</v>
      </c>
      <c r="Y199" s="44" t="s">
        <v>1220</v>
      </c>
      <c r="Z199" s="95"/>
      <c r="AA199" s="44" t="s">
        <v>1221</v>
      </c>
      <c r="AB199" s="44" t="s">
        <v>1222</v>
      </c>
      <c r="AC199" s="44" t="s">
        <v>1223</v>
      </c>
    </row>
    <row r="200" spans="1:128" s="39" customFormat="1" x14ac:dyDescent="0.2">
      <c r="A200" s="53" t="s">
        <v>1102</v>
      </c>
      <c r="B200" s="53" t="s">
        <v>314</v>
      </c>
      <c r="C200" s="47">
        <v>60</v>
      </c>
      <c r="D200" s="48">
        <v>99</v>
      </c>
      <c r="E200" s="46" t="s">
        <v>30</v>
      </c>
      <c r="F200" s="49" t="s">
        <v>148</v>
      </c>
      <c r="G200" s="122" t="s">
        <v>176</v>
      </c>
      <c r="H200" s="126" t="s">
        <v>47</v>
      </c>
      <c r="I200" s="49" t="s">
        <v>148</v>
      </c>
      <c r="J200" s="122" t="s">
        <v>176</v>
      </c>
      <c r="K200" s="126" t="s">
        <v>51</v>
      </c>
      <c r="L200" s="49"/>
      <c r="M200" s="122"/>
      <c r="N200" s="126"/>
      <c r="O200" s="49"/>
      <c r="P200" s="122"/>
      <c r="Q200" s="126"/>
      <c r="R200" s="49"/>
      <c r="S200" s="122"/>
      <c r="T200" s="126"/>
      <c r="U200" s="44" t="s">
        <v>188</v>
      </c>
      <c r="V200" s="106" t="s">
        <v>189</v>
      </c>
      <c r="W200" s="113" t="s">
        <v>82</v>
      </c>
      <c r="X200" s="107" t="s">
        <v>64</v>
      </c>
      <c r="Y200" s="44" t="s">
        <v>1694</v>
      </c>
      <c r="Z200" s="95" t="s">
        <v>1695</v>
      </c>
      <c r="AA200" s="44" t="s">
        <v>1696</v>
      </c>
      <c r="AB200" s="44" t="s">
        <v>1697</v>
      </c>
      <c r="AC200" s="44" t="s">
        <v>1700</v>
      </c>
    </row>
    <row r="201" spans="1:128" s="39" customFormat="1" x14ac:dyDescent="0.2">
      <c r="A201" s="53" t="s">
        <v>1795</v>
      </c>
      <c r="B201" s="53" t="s">
        <v>339</v>
      </c>
      <c r="C201" s="47">
        <v>7</v>
      </c>
      <c r="D201" s="48">
        <v>18</v>
      </c>
      <c r="E201" s="46" t="s">
        <v>30</v>
      </c>
      <c r="F201" s="49" t="s">
        <v>138</v>
      </c>
      <c r="G201" s="122" t="s">
        <v>203</v>
      </c>
      <c r="H201" s="126" t="s">
        <v>49</v>
      </c>
      <c r="I201" s="49" t="s">
        <v>289</v>
      </c>
      <c r="J201" s="122" t="s">
        <v>315</v>
      </c>
      <c r="K201" s="126" t="s">
        <v>51</v>
      </c>
      <c r="L201" s="49"/>
      <c r="M201" s="122"/>
      <c r="N201" s="126"/>
      <c r="O201" s="49"/>
      <c r="P201" s="122"/>
      <c r="Q201" s="126"/>
      <c r="R201" s="49"/>
      <c r="S201" s="122"/>
      <c r="T201" s="126"/>
      <c r="U201" s="44" t="s">
        <v>255</v>
      </c>
      <c r="V201" s="106" t="s">
        <v>256</v>
      </c>
      <c r="W201" s="113" t="s">
        <v>257</v>
      </c>
      <c r="X201" s="107" t="s">
        <v>64</v>
      </c>
      <c r="Y201" s="44" t="s">
        <v>1722</v>
      </c>
      <c r="Z201" s="95" t="s">
        <v>1720</v>
      </c>
      <c r="AA201" s="44" t="s">
        <v>1723</v>
      </c>
      <c r="AB201" s="44" t="s">
        <v>1715</v>
      </c>
      <c r="AC201" s="44" t="s">
        <v>1724</v>
      </c>
      <c r="AD201" s="45"/>
      <c r="AE201" s="45"/>
      <c r="AF201" s="45"/>
      <c r="AG201" s="45"/>
      <c r="AH201" s="45"/>
      <c r="AI201" s="45"/>
      <c r="AJ201" s="45"/>
      <c r="AK201" s="45"/>
      <c r="AL201" s="45"/>
      <c r="AM201" s="45"/>
      <c r="AN201" s="45"/>
      <c r="AO201" s="45"/>
      <c r="AP201" s="45"/>
      <c r="AQ201" s="45"/>
      <c r="AR201" s="45"/>
      <c r="AS201" s="45"/>
      <c r="AT201" s="45"/>
      <c r="AU201" s="45"/>
      <c r="AV201" s="45"/>
      <c r="AW201" s="45"/>
      <c r="AX201" s="45"/>
      <c r="AY201" s="45"/>
      <c r="AZ201" s="45"/>
      <c r="BA201" s="45"/>
      <c r="BB201" s="45"/>
      <c r="BC201" s="45"/>
      <c r="BD201" s="45"/>
      <c r="BE201" s="45"/>
      <c r="BF201" s="45"/>
      <c r="BG201" s="45"/>
      <c r="BH201" s="45"/>
      <c r="BI201" s="45"/>
      <c r="BJ201" s="45"/>
      <c r="BK201" s="45"/>
      <c r="BL201" s="45"/>
      <c r="BM201" s="45"/>
      <c r="BN201" s="45"/>
      <c r="BO201" s="45"/>
      <c r="BP201" s="45"/>
      <c r="BQ201" s="45"/>
      <c r="BR201" s="45"/>
      <c r="BS201" s="45"/>
      <c r="BT201" s="45"/>
      <c r="BU201" s="45"/>
      <c r="BV201" s="45"/>
      <c r="BW201" s="45"/>
      <c r="BX201" s="45"/>
      <c r="BY201" s="45"/>
      <c r="BZ201" s="45"/>
      <c r="CA201" s="45"/>
      <c r="CB201" s="45"/>
      <c r="CC201" s="45"/>
      <c r="CD201" s="45"/>
      <c r="CE201" s="45"/>
      <c r="CF201" s="45"/>
      <c r="CG201" s="45"/>
      <c r="CH201" s="45"/>
      <c r="CI201" s="45"/>
      <c r="CJ201" s="45"/>
      <c r="CK201" s="45"/>
      <c r="CL201" s="45"/>
      <c r="CM201" s="45"/>
      <c r="CN201" s="45"/>
      <c r="CO201" s="45"/>
      <c r="CP201" s="45"/>
      <c r="CQ201" s="45"/>
      <c r="CR201" s="45"/>
      <c r="CS201" s="45"/>
      <c r="CT201" s="45"/>
      <c r="CU201" s="45"/>
      <c r="CV201" s="45"/>
      <c r="CW201" s="45"/>
      <c r="CX201" s="45"/>
      <c r="CY201" s="45"/>
      <c r="CZ201" s="45"/>
      <c r="DA201" s="45"/>
      <c r="DB201" s="45"/>
      <c r="DC201" s="45"/>
      <c r="DD201" s="45"/>
      <c r="DE201" s="45"/>
      <c r="DF201" s="45"/>
      <c r="DG201" s="45"/>
      <c r="DH201" s="45"/>
      <c r="DI201" s="45"/>
      <c r="DJ201" s="45"/>
      <c r="DK201" s="45"/>
      <c r="DL201" s="45"/>
      <c r="DM201" s="45"/>
      <c r="DN201" s="45"/>
      <c r="DO201" s="45"/>
      <c r="DP201" s="45"/>
      <c r="DQ201" s="45"/>
      <c r="DR201" s="45"/>
      <c r="DS201" s="45"/>
      <c r="DT201" s="45"/>
      <c r="DU201" s="45"/>
      <c r="DV201" s="45"/>
      <c r="DW201" s="45"/>
      <c r="DX201" s="45"/>
    </row>
    <row r="202" spans="1:128" s="39" customFormat="1" x14ac:dyDescent="0.2">
      <c r="A202" s="53" t="s">
        <v>1795</v>
      </c>
      <c r="B202" s="53" t="s">
        <v>344</v>
      </c>
      <c r="C202" s="47">
        <v>16</v>
      </c>
      <c r="D202" s="48">
        <v>18</v>
      </c>
      <c r="E202" s="46" t="s">
        <v>67</v>
      </c>
      <c r="F202" s="49" t="s">
        <v>335</v>
      </c>
      <c r="G202" s="122" t="s">
        <v>366</v>
      </c>
      <c r="H202" s="126" t="s">
        <v>36</v>
      </c>
      <c r="I202" s="49"/>
      <c r="J202" s="122"/>
      <c r="K202" s="126"/>
      <c r="L202" s="49"/>
      <c r="M202" s="122"/>
      <c r="N202" s="126"/>
      <c r="O202" s="49"/>
      <c r="P202" s="122"/>
      <c r="Q202" s="126"/>
      <c r="R202" s="49"/>
      <c r="S202" s="122"/>
      <c r="T202" s="126"/>
      <c r="U202" s="44" t="s">
        <v>1718</v>
      </c>
      <c r="V202" s="106" t="s">
        <v>705</v>
      </c>
      <c r="W202" s="113" t="s">
        <v>130</v>
      </c>
      <c r="X202" s="107" t="s">
        <v>64</v>
      </c>
      <c r="Y202" s="44" t="s">
        <v>1725</v>
      </c>
      <c r="Z202" s="95" t="s">
        <v>1720</v>
      </c>
      <c r="AA202" s="44" t="s">
        <v>1726</v>
      </c>
      <c r="AB202" s="44" t="s">
        <v>1727</v>
      </c>
      <c r="AC202" s="44"/>
      <c r="AD202" s="45"/>
      <c r="AE202" s="45"/>
      <c r="AF202" s="45"/>
      <c r="AG202" s="45"/>
      <c r="AH202" s="45"/>
      <c r="AI202" s="45"/>
      <c r="AJ202" s="45"/>
      <c r="AK202" s="45"/>
      <c r="AL202" s="45"/>
      <c r="AM202" s="45"/>
      <c r="AN202" s="45"/>
      <c r="AO202" s="45"/>
      <c r="AP202" s="45"/>
      <c r="AQ202" s="45"/>
      <c r="AR202" s="45"/>
      <c r="AS202" s="45"/>
      <c r="AT202" s="45"/>
      <c r="AU202" s="45"/>
      <c r="AV202" s="45"/>
      <c r="AW202" s="45"/>
      <c r="AX202" s="45"/>
      <c r="AY202" s="45"/>
      <c r="AZ202" s="45"/>
      <c r="BA202" s="45"/>
      <c r="BB202" s="45"/>
      <c r="BC202" s="45"/>
      <c r="BD202" s="45"/>
      <c r="BE202" s="45"/>
      <c r="BF202" s="45"/>
      <c r="BG202" s="45"/>
      <c r="BH202" s="45"/>
      <c r="BI202" s="45"/>
      <c r="BJ202" s="45"/>
      <c r="BK202" s="45"/>
      <c r="BL202" s="45"/>
      <c r="BM202" s="45"/>
      <c r="BN202" s="45"/>
      <c r="BO202" s="45"/>
      <c r="BP202" s="45"/>
      <c r="BQ202" s="45"/>
      <c r="BR202" s="45"/>
      <c r="BS202" s="45"/>
      <c r="BT202" s="45"/>
      <c r="BU202" s="45"/>
      <c r="BV202" s="45"/>
      <c r="BW202" s="45"/>
      <c r="BX202" s="45"/>
      <c r="BY202" s="45"/>
      <c r="BZ202" s="45"/>
      <c r="CA202" s="45"/>
      <c r="CB202" s="45"/>
      <c r="CC202" s="45"/>
      <c r="CD202" s="45"/>
      <c r="CE202" s="45"/>
      <c r="CF202" s="45"/>
      <c r="CG202" s="45"/>
      <c r="CH202" s="45"/>
      <c r="CI202" s="45"/>
      <c r="CJ202" s="45"/>
      <c r="CK202" s="45"/>
      <c r="CL202" s="45"/>
      <c r="CM202" s="45"/>
      <c r="CN202" s="45"/>
      <c r="CO202" s="45"/>
      <c r="CP202" s="45"/>
      <c r="CQ202" s="45"/>
      <c r="CR202" s="45"/>
      <c r="CS202" s="45"/>
      <c r="CT202" s="45"/>
      <c r="CU202" s="45"/>
      <c r="CV202" s="45"/>
      <c r="CW202" s="45"/>
      <c r="CX202" s="45"/>
      <c r="CY202" s="45"/>
      <c r="CZ202" s="45"/>
      <c r="DA202" s="45"/>
      <c r="DB202" s="45"/>
      <c r="DC202" s="45"/>
      <c r="DD202" s="45"/>
      <c r="DE202" s="45"/>
      <c r="DF202" s="45"/>
      <c r="DG202" s="45"/>
      <c r="DH202" s="45"/>
      <c r="DI202" s="45"/>
      <c r="DJ202" s="45"/>
      <c r="DK202" s="45"/>
      <c r="DL202" s="45"/>
      <c r="DM202" s="45"/>
      <c r="DN202" s="45"/>
      <c r="DO202" s="45"/>
      <c r="DP202" s="45"/>
      <c r="DQ202" s="45"/>
      <c r="DR202" s="45"/>
      <c r="DS202" s="45"/>
      <c r="DT202" s="45"/>
      <c r="DU202" s="45"/>
      <c r="DV202" s="45"/>
      <c r="DW202" s="45"/>
      <c r="DX202" s="45"/>
    </row>
    <row r="203" spans="1:128" s="39" customFormat="1" x14ac:dyDescent="0.2">
      <c r="A203" s="53" t="s">
        <v>1795</v>
      </c>
      <c r="B203" s="53" t="s">
        <v>344</v>
      </c>
      <c r="C203" s="47">
        <v>11</v>
      </c>
      <c r="D203" s="48">
        <v>16</v>
      </c>
      <c r="E203" s="46" t="s">
        <v>30</v>
      </c>
      <c r="F203" s="49" t="s">
        <v>274</v>
      </c>
      <c r="G203" s="122" t="s">
        <v>335</v>
      </c>
      <c r="H203" s="126" t="s">
        <v>36</v>
      </c>
      <c r="I203" s="49" t="s">
        <v>274</v>
      </c>
      <c r="J203" s="122" t="s">
        <v>335</v>
      </c>
      <c r="K203" s="126" t="s">
        <v>33</v>
      </c>
      <c r="L203" s="49"/>
      <c r="M203" s="122"/>
      <c r="N203" s="126"/>
      <c r="O203" s="49"/>
      <c r="P203" s="122"/>
      <c r="Q203" s="126"/>
      <c r="R203" s="49"/>
      <c r="S203" s="122"/>
      <c r="T203" s="126"/>
      <c r="U203" s="44" t="s">
        <v>1718</v>
      </c>
      <c r="V203" s="106" t="s">
        <v>705</v>
      </c>
      <c r="W203" s="113" t="s">
        <v>130</v>
      </c>
      <c r="X203" s="107" t="s">
        <v>64</v>
      </c>
      <c r="Y203" s="44" t="s">
        <v>1725</v>
      </c>
      <c r="Z203" s="95" t="s">
        <v>1720</v>
      </c>
      <c r="AA203" s="44" t="s">
        <v>1726</v>
      </c>
      <c r="AB203" s="44" t="s">
        <v>1727</v>
      </c>
      <c r="AC203" s="44"/>
      <c r="AD203" s="45"/>
      <c r="AE203" s="45"/>
      <c r="AF203" s="45"/>
      <c r="AG203" s="45"/>
      <c r="AH203" s="45"/>
      <c r="AI203" s="45"/>
      <c r="AJ203" s="45"/>
      <c r="AK203" s="45"/>
      <c r="AL203" s="45"/>
      <c r="AM203" s="45"/>
      <c r="AN203" s="45"/>
      <c r="AO203" s="45"/>
      <c r="AP203" s="45"/>
      <c r="AQ203" s="45"/>
      <c r="AR203" s="45"/>
      <c r="AS203" s="45"/>
      <c r="AT203" s="45"/>
      <c r="AU203" s="45"/>
      <c r="AV203" s="45"/>
      <c r="AW203" s="45"/>
      <c r="AX203" s="45"/>
      <c r="AY203" s="45"/>
      <c r="AZ203" s="45"/>
      <c r="BA203" s="45"/>
      <c r="BB203" s="45"/>
      <c r="BC203" s="45"/>
      <c r="BD203" s="45"/>
      <c r="BE203" s="45"/>
      <c r="BF203" s="45"/>
      <c r="BG203" s="45"/>
      <c r="BH203" s="45"/>
      <c r="BI203" s="45"/>
      <c r="BJ203" s="45"/>
      <c r="BK203" s="45"/>
      <c r="BL203" s="45"/>
      <c r="BM203" s="45"/>
      <c r="BN203" s="45"/>
      <c r="BO203" s="45"/>
      <c r="BP203" s="45"/>
      <c r="BQ203" s="45"/>
      <c r="BR203" s="45"/>
      <c r="BS203" s="45"/>
      <c r="BT203" s="45"/>
      <c r="BU203" s="45"/>
      <c r="BV203" s="45"/>
      <c r="BW203" s="45"/>
      <c r="BX203" s="45"/>
      <c r="BY203" s="45"/>
      <c r="BZ203" s="45"/>
      <c r="CA203" s="45"/>
      <c r="CB203" s="45"/>
      <c r="CC203" s="45"/>
      <c r="CD203" s="45"/>
      <c r="CE203" s="45"/>
      <c r="CF203" s="45"/>
      <c r="CG203" s="45"/>
      <c r="CH203" s="45"/>
      <c r="CI203" s="45"/>
      <c r="CJ203" s="45"/>
      <c r="CK203" s="45"/>
      <c r="CL203" s="45"/>
      <c r="CM203" s="45"/>
      <c r="CN203" s="45"/>
      <c r="CO203" s="45"/>
      <c r="CP203" s="45"/>
      <c r="CQ203" s="45"/>
      <c r="CR203" s="45"/>
      <c r="CS203" s="45"/>
      <c r="CT203" s="45"/>
      <c r="CU203" s="45"/>
      <c r="CV203" s="45"/>
      <c r="CW203" s="45"/>
      <c r="CX203" s="45"/>
      <c r="CY203" s="45"/>
      <c r="CZ203" s="45"/>
      <c r="DA203" s="45"/>
      <c r="DB203" s="45"/>
      <c r="DC203" s="45"/>
      <c r="DD203" s="45"/>
      <c r="DE203" s="45"/>
      <c r="DF203" s="45"/>
      <c r="DG203" s="45"/>
      <c r="DH203" s="45"/>
      <c r="DI203" s="45"/>
      <c r="DJ203" s="45"/>
      <c r="DK203" s="45"/>
      <c r="DL203" s="45"/>
      <c r="DM203" s="45"/>
      <c r="DN203" s="45"/>
      <c r="DO203" s="45"/>
      <c r="DP203" s="45"/>
      <c r="DQ203" s="45"/>
      <c r="DR203" s="45"/>
      <c r="DS203" s="45"/>
      <c r="DT203" s="45"/>
      <c r="DU203" s="45"/>
      <c r="DV203" s="45"/>
      <c r="DW203" s="45"/>
      <c r="DX203" s="45"/>
    </row>
    <row r="204" spans="1:128" s="39" customFormat="1" x14ac:dyDescent="0.2">
      <c r="A204" s="53" t="s">
        <v>606</v>
      </c>
      <c r="B204" s="53" t="s">
        <v>344</v>
      </c>
      <c r="C204" s="47">
        <v>4</v>
      </c>
      <c r="D204" s="48">
        <v>6</v>
      </c>
      <c r="E204" s="46" t="s">
        <v>67</v>
      </c>
      <c r="F204" s="49" t="s">
        <v>295</v>
      </c>
      <c r="G204" s="122" t="s">
        <v>315</v>
      </c>
      <c r="H204" s="126" t="s">
        <v>47</v>
      </c>
      <c r="I204" s="49"/>
      <c r="J204" s="122"/>
      <c r="K204" s="126"/>
      <c r="L204" s="49"/>
      <c r="M204" s="122"/>
      <c r="N204" s="126"/>
      <c r="O204" s="49"/>
      <c r="P204" s="122"/>
      <c r="Q204" s="126"/>
      <c r="R204" s="49"/>
      <c r="S204" s="122"/>
      <c r="T204" s="126"/>
      <c r="U204" s="44" t="s">
        <v>664</v>
      </c>
      <c r="V204" s="106" t="s">
        <v>665</v>
      </c>
      <c r="W204" s="105" t="s">
        <v>486</v>
      </c>
      <c r="X204" s="105" t="s">
        <v>64</v>
      </c>
      <c r="Y204" s="44" t="s">
        <v>1578</v>
      </c>
      <c r="Z204" s="95"/>
      <c r="AA204" s="44" t="s">
        <v>1579</v>
      </c>
      <c r="AB204" s="44" t="s">
        <v>1580</v>
      </c>
      <c r="AC204" s="44" t="s">
        <v>1581</v>
      </c>
      <c r="AD204" s="45"/>
      <c r="AE204" s="45"/>
      <c r="AF204" s="45"/>
      <c r="AG204" s="45"/>
      <c r="AH204" s="45"/>
      <c r="AI204" s="45"/>
      <c r="AJ204" s="45"/>
      <c r="AK204" s="45"/>
      <c r="AL204" s="45"/>
      <c r="AM204" s="45"/>
      <c r="AN204" s="45"/>
      <c r="AO204" s="45"/>
      <c r="AP204" s="45"/>
      <c r="AQ204" s="45"/>
      <c r="AR204" s="45"/>
      <c r="AS204" s="45"/>
      <c r="AT204" s="45"/>
      <c r="AU204" s="45"/>
      <c r="AV204" s="45"/>
      <c r="AW204" s="45"/>
      <c r="AX204" s="45"/>
      <c r="AY204" s="45"/>
      <c r="AZ204" s="45"/>
      <c r="BA204" s="45"/>
      <c r="BB204" s="45"/>
      <c r="BC204" s="45"/>
      <c r="BD204" s="45"/>
      <c r="BE204" s="45"/>
      <c r="BF204" s="45"/>
      <c r="BG204" s="45"/>
      <c r="BH204" s="45"/>
      <c r="BI204" s="45"/>
      <c r="BJ204" s="45"/>
      <c r="BK204" s="45"/>
      <c r="BL204" s="45"/>
      <c r="BM204" s="45"/>
      <c r="BN204" s="45"/>
      <c r="BO204" s="45"/>
      <c r="BP204" s="45"/>
      <c r="BQ204" s="45"/>
      <c r="BR204" s="45"/>
      <c r="BS204" s="45"/>
      <c r="BT204" s="45"/>
      <c r="BU204" s="45"/>
      <c r="BV204" s="45"/>
      <c r="BW204" s="45"/>
      <c r="BX204" s="45"/>
      <c r="BY204" s="45"/>
      <c r="BZ204" s="45"/>
      <c r="CA204" s="45"/>
      <c r="CB204" s="45"/>
      <c r="CC204" s="45"/>
      <c r="CD204" s="45"/>
      <c r="CE204" s="45"/>
      <c r="CF204" s="45"/>
      <c r="CG204" s="45"/>
      <c r="CH204" s="45"/>
      <c r="CI204" s="45"/>
      <c r="CJ204" s="45"/>
      <c r="CK204" s="45"/>
      <c r="CL204" s="45"/>
      <c r="CM204" s="45"/>
      <c r="CN204" s="45"/>
      <c r="CO204" s="45"/>
      <c r="CP204" s="45"/>
      <c r="CQ204" s="45"/>
      <c r="CR204" s="45"/>
      <c r="CS204" s="45"/>
      <c r="CT204" s="45"/>
      <c r="CU204" s="45"/>
      <c r="CV204" s="45"/>
      <c r="CW204" s="45"/>
      <c r="CX204" s="45"/>
      <c r="CY204" s="45"/>
      <c r="CZ204" s="45"/>
      <c r="DA204" s="45"/>
      <c r="DB204" s="45"/>
      <c r="DC204" s="45"/>
      <c r="DD204" s="45"/>
      <c r="DE204" s="45"/>
      <c r="DF204" s="45"/>
      <c r="DG204" s="45"/>
      <c r="DH204" s="45"/>
      <c r="DI204" s="45"/>
      <c r="DJ204" s="45"/>
      <c r="DK204" s="45"/>
      <c r="DL204" s="45"/>
      <c r="DM204" s="45"/>
      <c r="DN204" s="45"/>
      <c r="DO204" s="45"/>
      <c r="DP204" s="45"/>
      <c r="DQ204" s="45"/>
      <c r="DR204" s="45"/>
      <c r="DS204" s="45"/>
      <c r="DT204" s="45"/>
      <c r="DU204" s="45"/>
      <c r="DV204" s="45"/>
      <c r="DW204" s="45"/>
      <c r="DX204" s="45"/>
    </row>
    <row r="205" spans="1:128" s="39" customFormat="1" x14ac:dyDescent="0.2">
      <c r="A205" s="53" t="s">
        <v>606</v>
      </c>
      <c r="B205" s="53" t="s">
        <v>344</v>
      </c>
      <c r="C205" s="47">
        <v>7</v>
      </c>
      <c r="D205" s="48">
        <v>8</v>
      </c>
      <c r="E205" s="46" t="s">
        <v>67</v>
      </c>
      <c r="F205" s="49" t="s">
        <v>284</v>
      </c>
      <c r="G205" s="122" t="s">
        <v>315</v>
      </c>
      <c r="H205" s="126" t="s">
        <v>33</v>
      </c>
      <c r="I205" s="49"/>
      <c r="J205" s="122"/>
      <c r="K205" s="126"/>
      <c r="L205" s="49"/>
      <c r="M205" s="122"/>
      <c r="N205" s="126"/>
      <c r="O205" s="49"/>
      <c r="P205" s="122"/>
      <c r="Q205" s="126"/>
      <c r="R205" s="49"/>
      <c r="S205" s="122"/>
      <c r="T205" s="126"/>
      <c r="U205" s="44" t="s">
        <v>270</v>
      </c>
      <c r="V205" s="106" t="s">
        <v>271</v>
      </c>
      <c r="W205" s="105" t="s">
        <v>145</v>
      </c>
      <c r="X205" s="105" t="s">
        <v>64</v>
      </c>
      <c r="Y205" s="44" t="s">
        <v>1582</v>
      </c>
      <c r="Z205" s="95"/>
      <c r="AA205" s="44" t="s">
        <v>1579</v>
      </c>
      <c r="AB205" s="44" t="s">
        <v>1580</v>
      </c>
      <c r="AC205" s="44" t="s">
        <v>1583</v>
      </c>
      <c r="AD205" s="45"/>
      <c r="AE205" s="45"/>
      <c r="AF205" s="45"/>
      <c r="AG205" s="45"/>
      <c r="AH205" s="45"/>
      <c r="AI205" s="45"/>
      <c r="AJ205" s="45"/>
      <c r="AK205" s="45"/>
      <c r="AL205" s="45"/>
      <c r="AM205" s="45"/>
      <c r="AN205" s="45"/>
      <c r="AO205" s="45"/>
      <c r="AP205" s="45"/>
      <c r="AQ205" s="45"/>
      <c r="AR205" s="45"/>
      <c r="AS205" s="45"/>
      <c r="AT205" s="45"/>
      <c r="AU205" s="45"/>
      <c r="AV205" s="45"/>
      <c r="AW205" s="45"/>
      <c r="AX205" s="45"/>
      <c r="AY205" s="45"/>
      <c r="AZ205" s="45"/>
      <c r="BA205" s="45"/>
      <c r="BB205" s="45"/>
      <c r="BC205" s="45"/>
      <c r="BD205" s="45"/>
      <c r="BE205" s="45"/>
      <c r="BF205" s="45"/>
      <c r="BG205" s="45"/>
      <c r="BH205" s="45"/>
      <c r="BI205" s="45"/>
      <c r="BJ205" s="45"/>
      <c r="BK205" s="45"/>
      <c r="BL205" s="45"/>
      <c r="BM205" s="45"/>
      <c r="BN205" s="45"/>
      <c r="BO205" s="45"/>
      <c r="BP205" s="45"/>
      <c r="BQ205" s="45"/>
      <c r="BR205" s="45"/>
      <c r="BS205" s="45"/>
      <c r="BT205" s="45"/>
      <c r="BU205" s="45"/>
      <c r="BV205" s="45"/>
      <c r="BW205" s="45"/>
      <c r="BX205" s="45"/>
      <c r="BY205" s="45"/>
      <c r="BZ205" s="45"/>
      <c r="CA205" s="45"/>
      <c r="CB205" s="45"/>
      <c r="CC205" s="45"/>
      <c r="CD205" s="45"/>
      <c r="CE205" s="45"/>
      <c r="CF205" s="45"/>
      <c r="CG205" s="45"/>
      <c r="CH205" s="45"/>
      <c r="CI205" s="45"/>
      <c r="CJ205" s="45"/>
      <c r="CK205" s="45"/>
      <c r="CL205" s="45"/>
      <c r="CM205" s="45"/>
      <c r="CN205" s="45"/>
      <c r="CO205" s="45"/>
      <c r="CP205" s="45"/>
      <c r="CQ205" s="45"/>
      <c r="CR205" s="45"/>
      <c r="CS205" s="45"/>
      <c r="CT205" s="45"/>
      <c r="CU205" s="45"/>
      <c r="CV205" s="45"/>
      <c r="CW205" s="45"/>
      <c r="CX205" s="45"/>
      <c r="CY205" s="45"/>
      <c r="CZ205" s="45"/>
      <c r="DA205" s="45"/>
      <c r="DB205" s="45"/>
      <c r="DC205" s="45"/>
      <c r="DD205" s="45"/>
      <c r="DE205" s="45"/>
      <c r="DF205" s="45"/>
      <c r="DG205" s="45"/>
      <c r="DH205" s="45"/>
      <c r="DI205" s="45"/>
      <c r="DJ205" s="45"/>
      <c r="DK205" s="45"/>
      <c r="DL205" s="45"/>
      <c r="DM205" s="45"/>
      <c r="DN205" s="45"/>
      <c r="DO205" s="45"/>
      <c r="DP205" s="45"/>
      <c r="DQ205" s="45"/>
      <c r="DR205" s="45"/>
      <c r="DS205" s="45"/>
      <c r="DT205" s="45"/>
      <c r="DU205" s="45"/>
      <c r="DV205" s="45"/>
      <c r="DW205" s="45"/>
      <c r="DX205" s="45"/>
    </row>
    <row r="206" spans="1:128" s="39" customFormat="1" x14ac:dyDescent="0.2">
      <c r="A206" s="53" t="s">
        <v>606</v>
      </c>
      <c r="B206" s="53" t="s">
        <v>344</v>
      </c>
      <c r="C206" s="47">
        <v>9</v>
      </c>
      <c r="D206" s="48">
        <v>10</v>
      </c>
      <c r="E206" s="46" t="s">
        <v>67</v>
      </c>
      <c r="F206" s="49" t="s">
        <v>295</v>
      </c>
      <c r="G206" s="122" t="s">
        <v>325</v>
      </c>
      <c r="H206" s="126" t="s">
        <v>36</v>
      </c>
      <c r="I206" s="49"/>
      <c r="J206" s="122"/>
      <c r="K206" s="126"/>
      <c r="L206" s="49"/>
      <c r="M206" s="122"/>
      <c r="N206" s="126"/>
      <c r="O206" s="49"/>
      <c r="P206" s="122"/>
      <c r="Q206" s="126"/>
      <c r="R206" s="49"/>
      <c r="S206" s="122"/>
      <c r="T206" s="126"/>
      <c r="U206" s="44" t="s">
        <v>799</v>
      </c>
      <c r="V206" s="106" t="s">
        <v>800</v>
      </c>
      <c r="W206" s="105" t="s">
        <v>246</v>
      </c>
      <c r="X206" s="105" t="s">
        <v>64</v>
      </c>
      <c r="Y206" s="44" t="s">
        <v>1584</v>
      </c>
      <c r="Z206" s="95"/>
      <c r="AA206" s="44" t="s">
        <v>1579</v>
      </c>
      <c r="AB206" s="44" t="s">
        <v>1580</v>
      </c>
      <c r="AC206" s="44" t="s">
        <v>1585</v>
      </c>
      <c r="AD206" s="45"/>
      <c r="AE206" s="45"/>
      <c r="AF206" s="45"/>
      <c r="AG206" s="45"/>
      <c r="AH206" s="45"/>
      <c r="AI206" s="45"/>
      <c r="AJ206" s="45"/>
      <c r="AK206" s="45"/>
      <c r="AL206" s="45"/>
      <c r="AM206" s="45"/>
      <c r="AN206" s="45"/>
      <c r="AO206" s="45"/>
      <c r="AP206" s="45"/>
      <c r="AQ206" s="45"/>
      <c r="AR206" s="45"/>
      <c r="AS206" s="45"/>
      <c r="AT206" s="45"/>
      <c r="AU206" s="45"/>
      <c r="AV206" s="45"/>
      <c r="AW206" s="45"/>
      <c r="AX206" s="45"/>
      <c r="AY206" s="45"/>
      <c r="AZ206" s="45"/>
      <c r="BA206" s="45"/>
      <c r="BB206" s="45"/>
      <c r="BC206" s="45"/>
      <c r="BD206" s="45"/>
      <c r="BE206" s="45"/>
      <c r="BF206" s="45"/>
      <c r="BG206" s="45"/>
      <c r="BH206" s="45"/>
      <c r="BI206" s="45"/>
      <c r="BJ206" s="45"/>
      <c r="BK206" s="45"/>
      <c r="BL206" s="45"/>
      <c r="BM206" s="45"/>
      <c r="BN206" s="45"/>
      <c r="BO206" s="45"/>
      <c r="BP206" s="45"/>
      <c r="BQ206" s="45"/>
      <c r="BR206" s="45"/>
      <c r="BS206" s="45"/>
      <c r="BT206" s="45"/>
      <c r="BU206" s="45"/>
      <c r="BV206" s="45"/>
      <c r="BW206" s="45"/>
      <c r="BX206" s="45"/>
      <c r="BY206" s="45"/>
      <c r="BZ206" s="45"/>
      <c r="CA206" s="45"/>
      <c r="CB206" s="45"/>
      <c r="CC206" s="45"/>
      <c r="CD206" s="45"/>
      <c r="CE206" s="45"/>
      <c r="CF206" s="45"/>
      <c r="CG206" s="45"/>
      <c r="CH206" s="45"/>
      <c r="CI206" s="45"/>
      <c r="CJ206" s="45"/>
      <c r="CK206" s="45"/>
      <c r="CL206" s="45"/>
      <c r="CM206" s="45"/>
      <c r="CN206" s="45"/>
      <c r="CO206" s="45"/>
      <c r="CP206" s="45"/>
      <c r="CQ206" s="45"/>
      <c r="CR206" s="45"/>
      <c r="CS206" s="45"/>
      <c r="CT206" s="45"/>
      <c r="CU206" s="45"/>
      <c r="CV206" s="45"/>
      <c r="CW206" s="45"/>
      <c r="CX206" s="45"/>
      <c r="CY206" s="45"/>
      <c r="CZ206" s="45"/>
      <c r="DA206" s="45"/>
      <c r="DB206" s="45"/>
      <c r="DC206" s="45"/>
      <c r="DD206" s="45"/>
      <c r="DE206" s="45"/>
      <c r="DF206" s="45"/>
      <c r="DG206" s="45"/>
      <c r="DH206" s="45"/>
      <c r="DI206" s="45"/>
      <c r="DJ206" s="45"/>
      <c r="DK206" s="45"/>
      <c r="DL206" s="45"/>
      <c r="DM206" s="45"/>
      <c r="DN206" s="45"/>
      <c r="DO206" s="45"/>
      <c r="DP206" s="45"/>
      <c r="DQ206" s="45"/>
      <c r="DR206" s="45"/>
      <c r="DS206" s="45"/>
      <c r="DT206" s="45"/>
      <c r="DU206" s="45"/>
      <c r="DV206" s="45"/>
      <c r="DW206" s="45"/>
      <c r="DX206" s="45"/>
    </row>
    <row r="207" spans="1:128" s="39" customFormat="1" x14ac:dyDescent="0.2">
      <c r="A207" s="53" t="s">
        <v>606</v>
      </c>
      <c r="B207" s="53" t="s">
        <v>344</v>
      </c>
      <c r="C207" s="47">
        <v>9</v>
      </c>
      <c r="D207" s="48">
        <v>10</v>
      </c>
      <c r="E207" s="46" t="s">
        <v>67</v>
      </c>
      <c r="F207" s="49" t="s">
        <v>295</v>
      </c>
      <c r="G207" s="122" t="s">
        <v>325</v>
      </c>
      <c r="H207" s="126" t="s">
        <v>33</v>
      </c>
      <c r="I207" s="49"/>
      <c r="J207" s="122"/>
      <c r="K207" s="126"/>
      <c r="L207" s="49"/>
      <c r="M207" s="122"/>
      <c r="N207" s="126"/>
      <c r="O207" s="49"/>
      <c r="P207" s="122"/>
      <c r="Q207" s="126"/>
      <c r="R207" s="49"/>
      <c r="S207" s="122"/>
      <c r="T207" s="126"/>
      <c r="U207" s="44" t="s">
        <v>664</v>
      </c>
      <c r="V207" s="106" t="s">
        <v>665</v>
      </c>
      <c r="W207" s="105" t="s">
        <v>486</v>
      </c>
      <c r="X207" s="105" t="s">
        <v>64</v>
      </c>
      <c r="Y207" s="44" t="s">
        <v>1584</v>
      </c>
      <c r="Z207" s="95"/>
      <c r="AA207" s="44" t="s">
        <v>1579</v>
      </c>
      <c r="AB207" s="44" t="s">
        <v>1580</v>
      </c>
      <c r="AC207" s="44" t="s">
        <v>1585</v>
      </c>
      <c r="AD207" s="45"/>
      <c r="AE207" s="45"/>
      <c r="AF207" s="45"/>
      <c r="AG207" s="45"/>
      <c r="AH207" s="45"/>
      <c r="AI207" s="45"/>
      <c r="AJ207" s="45"/>
      <c r="AK207" s="45"/>
      <c r="AL207" s="45"/>
      <c r="AM207" s="45"/>
      <c r="AN207" s="45"/>
      <c r="AO207" s="45"/>
      <c r="AP207" s="45"/>
      <c r="AQ207" s="45"/>
      <c r="AR207" s="45"/>
      <c r="AS207" s="45"/>
      <c r="AT207" s="45"/>
      <c r="AU207" s="45"/>
      <c r="AV207" s="45"/>
      <c r="AW207" s="45"/>
      <c r="AX207" s="45"/>
      <c r="AY207" s="45"/>
      <c r="AZ207" s="45"/>
      <c r="BA207" s="45"/>
      <c r="BB207" s="45"/>
      <c r="BC207" s="45"/>
      <c r="BD207" s="45"/>
      <c r="BE207" s="45"/>
      <c r="BF207" s="45"/>
      <c r="BG207" s="45"/>
      <c r="BH207" s="45"/>
      <c r="BI207" s="45"/>
      <c r="BJ207" s="45"/>
      <c r="BK207" s="45"/>
      <c r="BL207" s="45"/>
      <c r="BM207" s="45"/>
      <c r="BN207" s="45"/>
      <c r="BO207" s="45"/>
      <c r="BP207" s="45"/>
      <c r="BQ207" s="45"/>
      <c r="BR207" s="45"/>
      <c r="BS207" s="45"/>
      <c r="BT207" s="45"/>
      <c r="BU207" s="45"/>
      <c r="BV207" s="45"/>
      <c r="BW207" s="45"/>
      <c r="BX207" s="45"/>
      <c r="BY207" s="45"/>
      <c r="BZ207" s="45"/>
      <c r="CA207" s="45"/>
      <c r="CB207" s="45"/>
      <c r="CC207" s="45"/>
      <c r="CD207" s="45"/>
      <c r="CE207" s="45"/>
      <c r="CF207" s="45"/>
      <c r="CG207" s="45"/>
      <c r="CH207" s="45"/>
      <c r="CI207" s="45"/>
      <c r="CJ207" s="45"/>
      <c r="CK207" s="45"/>
      <c r="CL207" s="45"/>
      <c r="CM207" s="45"/>
      <c r="CN207" s="45"/>
      <c r="CO207" s="45"/>
      <c r="CP207" s="45"/>
      <c r="CQ207" s="45"/>
      <c r="CR207" s="45"/>
      <c r="CS207" s="45"/>
      <c r="CT207" s="45"/>
      <c r="CU207" s="45"/>
      <c r="CV207" s="45"/>
      <c r="CW207" s="45"/>
      <c r="CX207" s="45"/>
      <c r="CY207" s="45"/>
      <c r="CZ207" s="45"/>
      <c r="DA207" s="45"/>
      <c r="DB207" s="45"/>
      <c r="DC207" s="45"/>
      <c r="DD207" s="45"/>
      <c r="DE207" s="45"/>
      <c r="DF207" s="45"/>
      <c r="DG207" s="45"/>
      <c r="DH207" s="45"/>
      <c r="DI207" s="45"/>
      <c r="DJ207" s="45"/>
      <c r="DK207" s="45"/>
      <c r="DL207" s="45"/>
      <c r="DM207" s="45"/>
      <c r="DN207" s="45"/>
      <c r="DO207" s="45"/>
      <c r="DP207" s="45"/>
      <c r="DQ207" s="45"/>
      <c r="DR207" s="45"/>
      <c r="DS207" s="45"/>
      <c r="DT207" s="45"/>
      <c r="DU207" s="45"/>
      <c r="DV207" s="45"/>
      <c r="DW207" s="45"/>
      <c r="DX207" s="45"/>
    </row>
    <row r="208" spans="1:128" s="39" customFormat="1" x14ac:dyDescent="0.2">
      <c r="A208" s="53" t="s">
        <v>606</v>
      </c>
      <c r="B208" s="53" t="s">
        <v>344</v>
      </c>
      <c r="C208" s="47">
        <v>11</v>
      </c>
      <c r="D208" s="48">
        <v>12</v>
      </c>
      <c r="E208" s="46" t="s">
        <v>67</v>
      </c>
      <c r="F208" s="49" t="s">
        <v>315</v>
      </c>
      <c r="G208" s="122" t="s">
        <v>345</v>
      </c>
      <c r="H208" s="126" t="s">
        <v>36</v>
      </c>
      <c r="I208" s="49" t="s">
        <v>295</v>
      </c>
      <c r="J208" s="122" t="s">
        <v>325</v>
      </c>
      <c r="K208" s="126" t="s">
        <v>33</v>
      </c>
      <c r="L208" s="49"/>
      <c r="M208" s="122"/>
      <c r="N208" s="126"/>
      <c r="O208" s="49"/>
      <c r="P208" s="122"/>
      <c r="Q208" s="126"/>
      <c r="R208" s="49"/>
      <c r="S208" s="122"/>
      <c r="T208" s="126"/>
      <c r="U208" s="44" t="s">
        <v>763</v>
      </c>
      <c r="V208" s="106" t="s">
        <v>764</v>
      </c>
      <c r="W208" s="105" t="s">
        <v>82</v>
      </c>
      <c r="X208" s="105" t="s">
        <v>64</v>
      </c>
      <c r="Y208" s="44" t="s">
        <v>1586</v>
      </c>
      <c r="Z208" s="95"/>
      <c r="AA208" s="44" t="s">
        <v>1579</v>
      </c>
      <c r="AB208" s="44" t="s">
        <v>1580</v>
      </c>
      <c r="AC208" s="44" t="s">
        <v>1587</v>
      </c>
      <c r="AD208" s="45"/>
      <c r="AE208" s="45"/>
      <c r="AF208" s="45"/>
      <c r="AG208" s="45"/>
      <c r="AH208" s="45"/>
      <c r="AI208" s="45"/>
      <c r="AJ208" s="45"/>
      <c r="AK208" s="45"/>
      <c r="AL208" s="45"/>
      <c r="AM208" s="45"/>
      <c r="AN208" s="45"/>
      <c r="AO208" s="45"/>
      <c r="AP208" s="45"/>
      <c r="AQ208" s="45"/>
      <c r="AR208" s="45"/>
      <c r="AS208" s="45"/>
      <c r="AT208" s="45"/>
      <c r="AU208" s="45"/>
      <c r="AV208" s="45"/>
      <c r="AW208" s="45"/>
      <c r="AX208" s="45"/>
      <c r="AY208" s="45"/>
      <c r="AZ208" s="45"/>
      <c r="BA208" s="45"/>
      <c r="BB208" s="45"/>
      <c r="BC208" s="45"/>
      <c r="BD208" s="45"/>
      <c r="BE208" s="45"/>
      <c r="BF208" s="45"/>
      <c r="BG208" s="45"/>
      <c r="BH208" s="45"/>
      <c r="BI208" s="45"/>
      <c r="BJ208" s="45"/>
      <c r="BK208" s="45"/>
      <c r="BL208" s="45"/>
      <c r="BM208" s="45"/>
      <c r="BN208" s="45"/>
      <c r="BO208" s="45"/>
      <c r="BP208" s="45"/>
      <c r="BQ208" s="45"/>
      <c r="BR208" s="45"/>
      <c r="BS208" s="45"/>
      <c r="BT208" s="45"/>
      <c r="BU208" s="45"/>
      <c r="BV208" s="45"/>
      <c r="BW208" s="45"/>
      <c r="BX208" s="45"/>
      <c r="BY208" s="45"/>
      <c r="BZ208" s="45"/>
      <c r="CA208" s="45"/>
      <c r="CB208" s="45"/>
      <c r="CC208" s="45"/>
      <c r="CD208" s="45"/>
      <c r="CE208" s="45"/>
      <c r="CF208" s="45"/>
      <c r="CG208" s="45"/>
      <c r="CH208" s="45"/>
      <c r="CI208" s="45"/>
      <c r="CJ208" s="45"/>
      <c r="CK208" s="45"/>
      <c r="CL208" s="45"/>
      <c r="CM208" s="45"/>
      <c r="CN208" s="45"/>
      <c r="CO208" s="45"/>
      <c r="CP208" s="45"/>
      <c r="CQ208" s="45"/>
      <c r="CR208" s="45"/>
      <c r="CS208" s="45"/>
      <c r="CT208" s="45"/>
      <c r="CU208" s="45"/>
      <c r="CV208" s="45"/>
      <c r="CW208" s="45"/>
      <c r="CX208" s="45"/>
      <c r="CY208" s="45"/>
      <c r="CZ208" s="45"/>
      <c r="DA208" s="45"/>
      <c r="DB208" s="45"/>
      <c r="DC208" s="45"/>
      <c r="DD208" s="45"/>
      <c r="DE208" s="45"/>
      <c r="DF208" s="45"/>
      <c r="DG208" s="45"/>
      <c r="DH208" s="45"/>
      <c r="DI208" s="45"/>
      <c r="DJ208" s="45"/>
      <c r="DK208" s="45"/>
      <c r="DL208" s="45"/>
      <c r="DM208" s="45"/>
      <c r="DN208" s="45"/>
      <c r="DO208" s="45"/>
      <c r="DP208" s="45"/>
      <c r="DQ208" s="45"/>
      <c r="DR208" s="45"/>
      <c r="DS208" s="45"/>
      <c r="DT208" s="45"/>
      <c r="DU208" s="45"/>
      <c r="DV208" s="45"/>
      <c r="DW208" s="45"/>
      <c r="DX208" s="45"/>
    </row>
    <row r="209" spans="1:128" s="39" customFormat="1" x14ac:dyDescent="0.2">
      <c r="A209" s="53" t="s">
        <v>606</v>
      </c>
      <c r="B209" s="53" t="s">
        <v>344</v>
      </c>
      <c r="C209" s="47">
        <v>11</v>
      </c>
      <c r="D209" s="48">
        <v>12</v>
      </c>
      <c r="E209" s="46" t="s">
        <v>67</v>
      </c>
      <c r="F209" s="49" t="s">
        <v>295</v>
      </c>
      <c r="G209" s="122" t="s">
        <v>325</v>
      </c>
      <c r="H209" s="126" t="s">
        <v>47</v>
      </c>
      <c r="I209" s="49"/>
      <c r="J209" s="122"/>
      <c r="K209" s="126"/>
      <c r="L209" s="49"/>
      <c r="M209" s="122"/>
      <c r="N209" s="126"/>
      <c r="O209" s="49"/>
      <c r="P209" s="122"/>
      <c r="Q209" s="126"/>
      <c r="R209" s="49"/>
      <c r="S209" s="122"/>
      <c r="T209" s="126"/>
      <c r="U209" s="44" t="s">
        <v>664</v>
      </c>
      <c r="V209" s="106" t="s">
        <v>665</v>
      </c>
      <c r="W209" s="105" t="s">
        <v>486</v>
      </c>
      <c r="X209" s="105" t="s">
        <v>64</v>
      </c>
      <c r="Y209" s="44" t="s">
        <v>1586</v>
      </c>
      <c r="Z209" s="95"/>
      <c r="AA209" s="44" t="s">
        <v>1579</v>
      </c>
      <c r="AB209" s="44" t="s">
        <v>1580</v>
      </c>
      <c r="AC209" s="44" t="s">
        <v>1587</v>
      </c>
      <c r="AD209" s="45"/>
      <c r="AE209" s="45"/>
      <c r="AF209" s="45"/>
      <c r="AG209" s="45"/>
      <c r="AH209" s="45"/>
      <c r="AI209" s="45"/>
      <c r="AJ209" s="45"/>
      <c r="AK209" s="45"/>
      <c r="AL209" s="45"/>
      <c r="AM209" s="45"/>
      <c r="AN209" s="45"/>
      <c r="AO209" s="45"/>
      <c r="AP209" s="45"/>
      <c r="AQ209" s="45"/>
      <c r="AR209" s="45"/>
      <c r="AS209" s="45"/>
      <c r="AT209" s="45"/>
      <c r="AU209" s="45"/>
      <c r="AV209" s="45"/>
      <c r="AW209" s="45"/>
      <c r="AX209" s="45"/>
      <c r="AY209" s="45"/>
      <c r="AZ209" s="45"/>
      <c r="BA209" s="45"/>
      <c r="BB209" s="45"/>
      <c r="BC209" s="45"/>
      <c r="BD209" s="45"/>
      <c r="BE209" s="45"/>
      <c r="BF209" s="45"/>
      <c r="BG209" s="45"/>
      <c r="BH209" s="45"/>
      <c r="BI209" s="45"/>
      <c r="BJ209" s="45"/>
      <c r="BK209" s="45"/>
      <c r="BL209" s="45"/>
      <c r="BM209" s="45"/>
      <c r="BN209" s="45"/>
      <c r="BO209" s="45"/>
      <c r="BP209" s="45"/>
      <c r="BQ209" s="45"/>
      <c r="BR209" s="45"/>
      <c r="BS209" s="45"/>
      <c r="BT209" s="45"/>
      <c r="BU209" s="45"/>
      <c r="BV209" s="45"/>
      <c r="BW209" s="45"/>
      <c r="BX209" s="45"/>
      <c r="BY209" s="45"/>
      <c r="BZ209" s="45"/>
      <c r="CA209" s="45"/>
      <c r="CB209" s="45"/>
      <c r="CC209" s="45"/>
      <c r="CD209" s="45"/>
      <c r="CE209" s="45"/>
      <c r="CF209" s="45"/>
      <c r="CG209" s="45"/>
      <c r="CH209" s="45"/>
      <c r="CI209" s="45"/>
      <c r="CJ209" s="45"/>
      <c r="CK209" s="45"/>
      <c r="CL209" s="45"/>
      <c r="CM209" s="45"/>
      <c r="CN209" s="45"/>
      <c r="CO209" s="45"/>
      <c r="CP209" s="45"/>
      <c r="CQ209" s="45"/>
      <c r="CR209" s="45"/>
      <c r="CS209" s="45"/>
      <c r="CT209" s="45"/>
      <c r="CU209" s="45"/>
      <c r="CV209" s="45"/>
      <c r="CW209" s="45"/>
      <c r="CX209" s="45"/>
      <c r="CY209" s="45"/>
      <c r="CZ209" s="45"/>
      <c r="DA209" s="45"/>
      <c r="DB209" s="45"/>
      <c r="DC209" s="45"/>
      <c r="DD209" s="45"/>
      <c r="DE209" s="45"/>
      <c r="DF209" s="45"/>
      <c r="DG209" s="45"/>
      <c r="DH209" s="45"/>
      <c r="DI209" s="45"/>
      <c r="DJ209" s="45"/>
      <c r="DK209" s="45"/>
      <c r="DL209" s="45"/>
      <c r="DM209" s="45"/>
      <c r="DN209" s="45"/>
      <c r="DO209" s="45"/>
      <c r="DP209" s="45"/>
      <c r="DQ209" s="45"/>
      <c r="DR209" s="45"/>
      <c r="DS209" s="45"/>
      <c r="DT209" s="45"/>
      <c r="DU209" s="45"/>
      <c r="DV209" s="45"/>
      <c r="DW209" s="45"/>
      <c r="DX209" s="45"/>
    </row>
    <row r="210" spans="1:128" s="39" customFormat="1" x14ac:dyDescent="0.2">
      <c r="A210" s="53" t="s">
        <v>606</v>
      </c>
      <c r="B210" s="53" t="s">
        <v>344</v>
      </c>
      <c r="C210" s="47">
        <v>11</v>
      </c>
      <c r="D210" s="48">
        <v>12</v>
      </c>
      <c r="E210" s="46" t="s">
        <v>67</v>
      </c>
      <c r="F210" s="49" t="s">
        <v>295</v>
      </c>
      <c r="G210" s="122" t="s">
        <v>325</v>
      </c>
      <c r="H210" s="126" t="s">
        <v>42</v>
      </c>
      <c r="I210" s="49"/>
      <c r="J210" s="122"/>
      <c r="K210" s="126"/>
      <c r="L210" s="49"/>
      <c r="M210" s="122"/>
      <c r="N210" s="126"/>
      <c r="O210" s="49"/>
      <c r="P210" s="122"/>
      <c r="Q210" s="126"/>
      <c r="R210" s="49"/>
      <c r="S210" s="122"/>
      <c r="T210" s="126"/>
      <c r="U210" s="44" t="s">
        <v>777</v>
      </c>
      <c r="V210" s="106" t="s">
        <v>778</v>
      </c>
      <c r="W210" s="105" t="s">
        <v>82</v>
      </c>
      <c r="X210" s="105" t="s">
        <v>64</v>
      </c>
      <c r="Y210" s="44" t="s">
        <v>1586</v>
      </c>
      <c r="Z210" s="95"/>
      <c r="AA210" s="44" t="s">
        <v>1579</v>
      </c>
      <c r="AB210" s="44" t="s">
        <v>1580</v>
      </c>
      <c r="AC210" s="44" t="s">
        <v>1587</v>
      </c>
    </row>
    <row r="211" spans="1:128" s="39" customFormat="1" x14ac:dyDescent="0.2">
      <c r="A211" s="53" t="s">
        <v>606</v>
      </c>
      <c r="B211" s="53" t="s">
        <v>344</v>
      </c>
      <c r="C211" s="47">
        <v>13</v>
      </c>
      <c r="D211" s="48">
        <v>14</v>
      </c>
      <c r="E211" s="46" t="s">
        <v>67</v>
      </c>
      <c r="F211" s="49" t="s">
        <v>284</v>
      </c>
      <c r="G211" s="122" t="s">
        <v>315</v>
      </c>
      <c r="H211" s="126" t="s">
        <v>36</v>
      </c>
      <c r="I211" s="49" t="s">
        <v>274</v>
      </c>
      <c r="J211" s="122" t="s">
        <v>315</v>
      </c>
      <c r="K211" s="126" t="s">
        <v>47</v>
      </c>
      <c r="L211" s="49" t="s">
        <v>295</v>
      </c>
      <c r="M211" s="122" t="s">
        <v>325</v>
      </c>
      <c r="N211" s="126" t="s">
        <v>33</v>
      </c>
      <c r="O211" s="49"/>
      <c r="P211" s="122"/>
      <c r="Q211" s="126"/>
      <c r="R211" s="49"/>
      <c r="S211" s="122"/>
      <c r="T211" s="126"/>
      <c r="U211" s="44" t="s">
        <v>275</v>
      </c>
      <c r="V211" s="106" t="s">
        <v>276</v>
      </c>
      <c r="W211" s="105" t="s">
        <v>145</v>
      </c>
      <c r="X211" s="105" t="s">
        <v>64</v>
      </c>
      <c r="Y211" s="44" t="s">
        <v>1588</v>
      </c>
      <c r="Z211" s="95"/>
      <c r="AA211" s="44" t="s">
        <v>1579</v>
      </c>
      <c r="AB211" s="44" t="s">
        <v>1580</v>
      </c>
      <c r="AC211" s="44" t="s">
        <v>1589</v>
      </c>
    </row>
    <row r="212" spans="1:128" s="39" customFormat="1" x14ac:dyDescent="0.2">
      <c r="A212" s="53" t="s">
        <v>606</v>
      </c>
      <c r="B212" s="53" t="s">
        <v>344</v>
      </c>
      <c r="C212" s="47">
        <v>13</v>
      </c>
      <c r="D212" s="48">
        <v>14</v>
      </c>
      <c r="E212" s="46" t="s">
        <v>67</v>
      </c>
      <c r="F212" s="49" t="s">
        <v>330</v>
      </c>
      <c r="G212" s="122" t="s">
        <v>361</v>
      </c>
      <c r="H212" s="126" t="s">
        <v>42</v>
      </c>
      <c r="I212" s="49"/>
      <c r="J212" s="122"/>
      <c r="K212" s="126"/>
      <c r="L212" s="49"/>
      <c r="M212" s="122"/>
      <c r="N212" s="126"/>
      <c r="O212" s="49"/>
      <c r="P212" s="122"/>
      <c r="Q212" s="126"/>
      <c r="R212" s="49"/>
      <c r="S212" s="122"/>
      <c r="T212" s="126"/>
      <c r="U212" s="44" t="s">
        <v>777</v>
      </c>
      <c r="V212" s="106" t="s">
        <v>778</v>
      </c>
      <c r="W212" s="105" t="s">
        <v>82</v>
      </c>
      <c r="X212" s="105" t="s">
        <v>64</v>
      </c>
      <c r="Y212" s="44" t="s">
        <v>1588</v>
      </c>
      <c r="Z212" s="95"/>
      <c r="AA212" s="44" t="s">
        <v>1579</v>
      </c>
      <c r="AB212" s="44" t="s">
        <v>1580</v>
      </c>
      <c r="AC212" s="44" t="s">
        <v>1589</v>
      </c>
    </row>
    <row r="213" spans="1:128" s="39" customFormat="1" x14ac:dyDescent="0.2">
      <c r="A213" s="53" t="s">
        <v>606</v>
      </c>
      <c r="B213" s="53" t="s">
        <v>344</v>
      </c>
      <c r="C213" s="47">
        <v>15</v>
      </c>
      <c r="D213" s="48">
        <v>16</v>
      </c>
      <c r="E213" s="46" t="s">
        <v>67</v>
      </c>
      <c r="F213" s="49" t="s">
        <v>310</v>
      </c>
      <c r="G213" s="122" t="s">
        <v>340</v>
      </c>
      <c r="H213" s="126" t="s">
        <v>36</v>
      </c>
      <c r="I213" s="49" t="s">
        <v>295</v>
      </c>
      <c r="J213" s="122" t="s">
        <v>315</v>
      </c>
      <c r="K213" s="126" t="s">
        <v>47</v>
      </c>
      <c r="L213" s="49" t="s">
        <v>315</v>
      </c>
      <c r="M213" s="122" t="s">
        <v>345</v>
      </c>
      <c r="N213" s="126" t="s">
        <v>51</v>
      </c>
      <c r="O213" s="49" t="s">
        <v>315</v>
      </c>
      <c r="P213" s="122" t="s">
        <v>345</v>
      </c>
      <c r="Q213" s="126" t="s">
        <v>33</v>
      </c>
      <c r="R213" s="49"/>
      <c r="S213" s="122"/>
      <c r="T213" s="126"/>
      <c r="U213" s="44" t="s">
        <v>275</v>
      </c>
      <c r="V213" s="106" t="s">
        <v>276</v>
      </c>
      <c r="W213" s="105" t="s">
        <v>145</v>
      </c>
      <c r="X213" s="105" t="s">
        <v>64</v>
      </c>
      <c r="Y213" s="44" t="s">
        <v>1590</v>
      </c>
      <c r="Z213" s="95"/>
      <c r="AA213" s="44" t="s">
        <v>1579</v>
      </c>
      <c r="AB213" s="44" t="s">
        <v>1580</v>
      </c>
      <c r="AC213" s="44" t="s">
        <v>1591</v>
      </c>
    </row>
    <row r="214" spans="1:128" s="39" customFormat="1" x14ac:dyDescent="0.2">
      <c r="A214" s="53" t="s">
        <v>731</v>
      </c>
      <c r="B214" s="53" t="s">
        <v>344</v>
      </c>
      <c r="C214" s="47">
        <v>18</v>
      </c>
      <c r="D214" s="48">
        <v>35</v>
      </c>
      <c r="E214" s="46" t="s">
        <v>67</v>
      </c>
      <c r="F214" s="49" t="s">
        <v>366</v>
      </c>
      <c r="G214" s="122" t="s">
        <v>397</v>
      </c>
      <c r="H214" s="126" t="s">
        <v>36</v>
      </c>
      <c r="I214" s="49" t="s">
        <v>366</v>
      </c>
      <c r="J214" s="122" t="s">
        <v>397</v>
      </c>
      <c r="K214" s="126" t="s">
        <v>33</v>
      </c>
      <c r="L214" s="49"/>
      <c r="M214" s="122"/>
      <c r="N214" s="126"/>
      <c r="O214" s="49"/>
      <c r="P214" s="122"/>
      <c r="Q214" s="126"/>
      <c r="R214" s="49"/>
      <c r="S214" s="122"/>
      <c r="T214" s="126"/>
      <c r="U214" s="44" t="s">
        <v>612</v>
      </c>
      <c r="V214" s="106" t="s">
        <v>613</v>
      </c>
      <c r="W214" s="105" t="s">
        <v>93</v>
      </c>
      <c r="X214" s="105" t="s">
        <v>64</v>
      </c>
      <c r="Y214" s="44" t="s">
        <v>1660</v>
      </c>
      <c r="Z214" s="95" t="s">
        <v>1661</v>
      </c>
      <c r="AA214" s="44" t="s">
        <v>1664</v>
      </c>
      <c r="AB214" s="44" t="s">
        <v>1663</v>
      </c>
      <c r="AC214" s="44"/>
    </row>
    <row r="215" spans="1:128" s="39" customFormat="1" x14ac:dyDescent="0.2">
      <c r="A215" s="53" t="s">
        <v>782</v>
      </c>
      <c r="B215" s="53" t="s">
        <v>344</v>
      </c>
      <c r="C215" s="47">
        <v>3</v>
      </c>
      <c r="D215" s="48">
        <v>50</v>
      </c>
      <c r="E215" s="46" t="s">
        <v>74</v>
      </c>
      <c r="F215" s="49"/>
      <c r="G215" s="122"/>
      <c r="H215" s="126"/>
      <c r="I215" s="49"/>
      <c r="J215" s="122"/>
      <c r="K215" s="126"/>
      <c r="L215" s="49"/>
      <c r="M215" s="122"/>
      <c r="N215" s="126"/>
      <c r="O215" s="49"/>
      <c r="P215" s="122"/>
      <c r="Q215" s="126"/>
      <c r="R215" s="49"/>
      <c r="S215" s="122"/>
      <c r="T215" s="126"/>
      <c r="U215" s="44"/>
      <c r="V215" s="107"/>
      <c r="W215" s="113"/>
      <c r="X215" s="107"/>
      <c r="Y215" s="44"/>
      <c r="Z215" s="95"/>
      <c r="AA215" s="44" t="s">
        <v>1164</v>
      </c>
      <c r="AB215" s="44" t="s">
        <v>1165</v>
      </c>
      <c r="AC215" s="44" t="s">
        <v>1166</v>
      </c>
    </row>
    <row r="216" spans="1:128" s="39" customFormat="1" x14ac:dyDescent="0.2">
      <c r="A216" s="53" t="s">
        <v>968</v>
      </c>
      <c r="B216" s="53" t="s">
        <v>344</v>
      </c>
      <c r="C216" s="47">
        <v>8</v>
      </c>
      <c r="D216" s="48">
        <v>9</v>
      </c>
      <c r="E216" s="46" t="s">
        <v>74</v>
      </c>
      <c r="F216" s="49" t="s">
        <v>289</v>
      </c>
      <c r="G216" s="122" t="s">
        <v>320</v>
      </c>
      <c r="H216" s="126" t="s">
        <v>47</v>
      </c>
      <c r="I216" s="49"/>
      <c r="J216" s="122"/>
      <c r="K216" s="126"/>
      <c r="L216" s="49"/>
      <c r="M216" s="122"/>
      <c r="N216" s="126"/>
      <c r="O216" s="49"/>
      <c r="P216" s="122"/>
      <c r="Q216" s="126"/>
      <c r="R216" s="49"/>
      <c r="S216" s="122"/>
      <c r="T216" s="126"/>
      <c r="U216" s="44" t="s">
        <v>580</v>
      </c>
      <c r="V216" s="106" t="s">
        <v>581</v>
      </c>
      <c r="W216" s="113" t="s">
        <v>88</v>
      </c>
      <c r="X216" s="107" t="s">
        <v>64</v>
      </c>
      <c r="Y216" s="44" t="s">
        <v>1187</v>
      </c>
      <c r="Z216" s="95" t="s">
        <v>1188</v>
      </c>
      <c r="AA216" s="44" t="s">
        <v>1189</v>
      </c>
      <c r="AB216" s="44" t="s">
        <v>1776</v>
      </c>
      <c r="AC216" s="44" t="s">
        <v>1780</v>
      </c>
    </row>
    <row r="217" spans="1:128" s="39" customFormat="1" x14ac:dyDescent="0.2">
      <c r="A217" s="53" t="s">
        <v>968</v>
      </c>
      <c r="B217" s="53" t="s">
        <v>344</v>
      </c>
      <c r="C217" s="47">
        <v>13</v>
      </c>
      <c r="D217" s="48">
        <v>14</v>
      </c>
      <c r="E217" s="46" t="s">
        <v>74</v>
      </c>
      <c r="F217" s="49" t="s">
        <v>295</v>
      </c>
      <c r="G217" s="122" t="s">
        <v>325</v>
      </c>
      <c r="H217" s="126" t="s">
        <v>51</v>
      </c>
      <c r="I217" s="49"/>
      <c r="J217" s="122"/>
      <c r="K217" s="126"/>
      <c r="L217" s="49"/>
      <c r="M217" s="122"/>
      <c r="N217" s="126"/>
      <c r="O217" s="49"/>
      <c r="P217" s="122"/>
      <c r="Q217" s="126"/>
      <c r="R217" s="49"/>
      <c r="S217" s="122"/>
      <c r="T217" s="126"/>
      <c r="U217" s="44" t="s">
        <v>341</v>
      </c>
      <c r="V217" s="106" t="s">
        <v>342</v>
      </c>
      <c r="W217" s="113" t="s">
        <v>246</v>
      </c>
      <c r="X217" s="107" t="s">
        <v>64</v>
      </c>
      <c r="Y217" s="44" t="s">
        <v>1187</v>
      </c>
      <c r="Z217" s="95" t="s">
        <v>1188</v>
      </c>
      <c r="AA217" s="44" t="s">
        <v>1189</v>
      </c>
      <c r="AB217" s="44" t="s">
        <v>1776</v>
      </c>
      <c r="AC217" s="44" t="s">
        <v>1781</v>
      </c>
    </row>
    <row r="218" spans="1:128" s="39" customFormat="1" x14ac:dyDescent="0.2">
      <c r="A218" s="53" t="s">
        <v>968</v>
      </c>
      <c r="B218" s="53" t="s">
        <v>344</v>
      </c>
      <c r="C218" s="47">
        <v>13</v>
      </c>
      <c r="D218" s="48">
        <v>14</v>
      </c>
      <c r="E218" s="46" t="s">
        <v>74</v>
      </c>
      <c r="F218" s="49" t="s">
        <v>295</v>
      </c>
      <c r="G218" s="122" t="s">
        <v>325</v>
      </c>
      <c r="H218" s="126" t="s">
        <v>42</v>
      </c>
      <c r="I218" s="49"/>
      <c r="J218" s="122"/>
      <c r="K218" s="126"/>
      <c r="L218" s="49"/>
      <c r="M218" s="122"/>
      <c r="N218" s="126"/>
      <c r="O218" s="49"/>
      <c r="P218" s="122"/>
      <c r="Q218" s="126"/>
      <c r="R218" s="49"/>
      <c r="S218" s="122"/>
      <c r="T218" s="126"/>
      <c r="U218" s="44" t="s">
        <v>480</v>
      </c>
      <c r="V218" s="106" t="s">
        <v>481</v>
      </c>
      <c r="W218" s="113" t="s">
        <v>88</v>
      </c>
      <c r="X218" s="107" t="s">
        <v>64</v>
      </c>
      <c r="Y218" s="44" t="s">
        <v>1187</v>
      </c>
      <c r="Z218" s="95" t="s">
        <v>1188</v>
      </c>
      <c r="AA218" s="44" t="s">
        <v>1189</v>
      </c>
      <c r="AB218" s="44" t="s">
        <v>1776</v>
      </c>
      <c r="AC218" s="44" t="s">
        <v>1781</v>
      </c>
    </row>
    <row r="219" spans="1:128" s="39" customFormat="1" x14ac:dyDescent="0.2">
      <c r="A219" s="53" t="s">
        <v>1102</v>
      </c>
      <c r="B219" s="53" t="s">
        <v>1701</v>
      </c>
      <c r="C219" s="47">
        <v>8</v>
      </c>
      <c r="D219" s="48">
        <v>14</v>
      </c>
      <c r="E219" s="46" t="s">
        <v>30</v>
      </c>
      <c r="F219" s="49" t="s">
        <v>305</v>
      </c>
      <c r="G219" s="122" t="s">
        <v>325</v>
      </c>
      <c r="H219" s="126" t="s">
        <v>47</v>
      </c>
      <c r="I219" s="49"/>
      <c r="J219" s="122"/>
      <c r="K219" s="126"/>
      <c r="L219" s="49"/>
      <c r="M219" s="122"/>
      <c r="N219" s="126"/>
      <c r="O219" s="49"/>
      <c r="P219" s="122"/>
      <c r="Q219" s="126"/>
      <c r="R219" s="49"/>
      <c r="S219" s="122"/>
      <c r="T219" s="126"/>
      <c r="U219" s="44" t="s">
        <v>188</v>
      </c>
      <c r="V219" s="106" t="s">
        <v>189</v>
      </c>
      <c r="W219" s="113" t="s">
        <v>82</v>
      </c>
      <c r="X219" s="107" t="s">
        <v>64</v>
      </c>
      <c r="Y219" s="44" t="s">
        <v>1694</v>
      </c>
      <c r="Z219" s="95" t="s">
        <v>1695</v>
      </c>
      <c r="AA219" s="44" t="s">
        <v>1696</v>
      </c>
      <c r="AB219" s="44" t="s">
        <v>1697</v>
      </c>
      <c r="AC219" s="44"/>
    </row>
    <row r="220" spans="1:128" s="39" customFormat="1" x14ac:dyDescent="0.2">
      <c r="A220" s="53" t="s">
        <v>1102</v>
      </c>
      <c r="B220" s="53" t="s">
        <v>1701</v>
      </c>
      <c r="C220" s="47">
        <v>14</v>
      </c>
      <c r="D220" s="48">
        <v>99</v>
      </c>
      <c r="E220" s="46" t="s">
        <v>30</v>
      </c>
      <c r="F220" s="49" t="s">
        <v>335</v>
      </c>
      <c r="G220" s="122" t="s">
        <v>356</v>
      </c>
      <c r="H220" s="126" t="s">
        <v>47</v>
      </c>
      <c r="I220" s="49"/>
      <c r="J220" s="122"/>
      <c r="K220" s="126"/>
      <c r="L220" s="49"/>
      <c r="M220" s="122"/>
      <c r="N220" s="126"/>
      <c r="O220" s="49"/>
      <c r="P220" s="122"/>
      <c r="Q220" s="126"/>
      <c r="R220" s="49"/>
      <c r="S220" s="122"/>
      <c r="T220" s="126"/>
      <c r="U220" s="44" t="s">
        <v>188</v>
      </c>
      <c r="V220" s="106" t="s">
        <v>189</v>
      </c>
      <c r="W220" s="113" t="s">
        <v>82</v>
      </c>
      <c r="X220" s="107" t="s">
        <v>64</v>
      </c>
      <c r="Y220" s="44" t="s">
        <v>1694</v>
      </c>
      <c r="Z220" s="95" t="s">
        <v>1695</v>
      </c>
      <c r="AA220" s="44" t="s">
        <v>1696</v>
      </c>
      <c r="AB220" s="44" t="s">
        <v>1697</v>
      </c>
      <c r="AC220" s="44"/>
    </row>
    <row r="221" spans="1:128" s="39" customFormat="1" x14ac:dyDescent="0.2">
      <c r="A221" s="53" t="s">
        <v>1795</v>
      </c>
      <c r="B221" s="53" t="s">
        <v>349</v>
      </c>
      <c r="C221" s="47">
        <v>3</v>
      </c>
      <c r="D221" s="48">
        <v>6</v>
      </c>
      <c r="E221" s="46" t="s">
        <v>30</v>
      </c>
      <c r="F221" s="49" t="s">
        <v>274</v>
      </c>
      <c r="G221" s="122" t="s">
        <v>295</v>
      </c>
      <c r="H221" s="126" t="s">
        <v>51</v>
      </c>
      <c r="I221" s="49"/>
      <c r="J221" s="122"/>
      <c r="K221" s="126"/>
      <c r="L221" s="49"/>
      <c r="M221" s="122"/>
      <c r="N221" s="126"/>
      <c r="O221" s="49"/>
      <c r="P221" s="122"/>
      <c r="Q221" s="126"/>
      <c r="R221" s="49"/>
      <c r="S221" s="122"/>
      <c r="T221" s="126"/>
      <c r="U221" s="44" t="s">
        <v>1718</v>
      </c>
      <c r="V221" s="106" t="s">
        <v>705</v>
      </c>
      <c r="W221" s="113" t="s">
        <v>130</v>
      </c>
      <c r="X221" s="107" t="s">
        <v>64</v>
      </c>
      <c r="Y221" s="44" t="s">
        <v>1728</v>
      </c>
      <c r="Z221" s="95" t="s">
        <v>1720</v>
      </c>
      <c r="AA221" s="44" t="s">
        <v>1729</v>
      </c>
      <c r="AB221" s="44" t="s">
        <v>1730</v>
      </c>
      <c r="AC221" s="44" t="s">
        <v>1731</v>
      </c>
    </row>
    <row r="222" spans="1:128" s="39" customFormat="1" x14ac:dyDescent="0.2">
      <c r="A222" s="53" t="s">
        <v>1795</v>
      </c>
      <c r="B222" s="53" t="s">
        <v>349</v>
      </c>
      <c r="C222" s="47">
        <v>7</v>
      </c>
      <c r="D222" s="48">
        <v>18</v>
      </c>
      <c r="E222" s="46" t="s">
        <v>30</v>
      </c>
      <c r="F222" s="49" t="s">
        <v>274</v>
      </c>
      <c r="G222" s="122" t="s">
        <v>356</v>
      </c>
      <c r="H222" s="126" t="s">
        <v>36</v>
      </c>
      <c r="I222" s="49" t="s">
        <v>274</v>
      </c>
      <c r="J222" s="122" t="s">
        <v>335</v>
      </c>
      <c r="K222" s="126" t="s">
        <v>47</v>
      </c>
      <c r="L222" s="49" t="s">
        <v>274</v>
      </c>
      <c r="M222" s="122" t="s">
        <v>335</v>
      </c>
      <c r="N222" s="126" t="s">
        <v>51</v>
      </c>
      <c r="O222" s="49" t="s">
        <v>274</v>
      </c>
      <c r="P222" s="122" t="s">
        <v>335</v>
      </c>
      <c r="Q222" s="126" t="s">
        <v>42</v>
      </c>
      <c r="R222" s="49"/>
      <c r="S222" s="122"/>
      <c r="T222" s="126"/>
      <c r="U222" s="44" t="s">
        <v>1718</v>
      </c>
      <c r="V222" s="106" t="s">
        <v>705</v>
      </c>
      <c r="W222" s="113" t="s">
        <v>130</v>
      </c>
      <c r="X222" s="107" t="s">
        <v>64</v>
      </c>
      <c r="Y222" s="44" t="s">
        <v>1728</v>
      </c>
      <c r="Z222" s="95" t="s">
        <v>1720</v>
      </c>
      <c r="AA222" s="44" t="s">
        <v>1729</v>
      </c>
      <c r="AB222" s="44" t="s">
        <v>1730</v>
      </c>
      <c r="AC222" s="44" t="s">
        <v>1731</v>
      </c>
    </row>
    <row r="223" spans="1:128" s="39" customFormat="1" x14ac:dyDescent="0.2">
      <c r="A223" s="53" t="s">
        <v>1795</v>
      </c>
      <c r="B223" s="53" t="s">
        <v>349</v>
      </c>
      <c r="C223" s="47">
        <v>10</v>
      </c>
      <c r="D223" s="48">
        <v>16</v>
      </c>
      <c r="E223" s="46" t="s">
        <v>30</v>
      </c>
      <c r="F223" s="49" t="s">
        <v>274</v>
      </c>
      <c r="G223" s="122" t="s">
        <v>315</v>
      </c>
      <c r="H223" s="126" t="s">
        <v>42</v>
      </c>
      <c r="I223" s="49"/>
      <c r="J223" s="122"/>
      <c r="K223" s="126"/>
      <c r="L223" s="49"/>
      <c r="M223" s="122"/>
      <c r="N223" s="126"/>
      <c r="O223" s="49"/>
      <c r="P223" s="122"/>
      <c r="Q223" s="126"/>
      <c r="R223" s="49"/>
      <c r="S223" s="122"/>
      <c r="T223" s="126"/>
      <c r="U223" s="44" t="s">
        <v>1718</v>
      </c>
      <c r="V223" s="106" t="s">
        <v>705</v>
      </c>
      <c r="W223" s="113" t="s">
        <v>130</v>
      </c>
      <c r="X223" s="107" t="s">
        <v>64</v>
      </c>
      <c r="Y223" s="44" t="s">
        <v>1728</v>
      </c>
      <c r="Z223" s="95" t="s">
        <v>1720</v>
      </c>
      <c r="AA223" s="44" t="s">
        <v>1729</v>
      </c>
      <c r="AB223" s="44" t="s">
        <v>1730</v>
      </c>
      <c r="AC223" s="44" t="s">
        <v>1732</v>
      </c>
    </row>
    <row r="224" spans="1:128" s="39" customFormat="1" x14ac:dyDescent="0.2">
      <c r="A224" s="53" t="s">
        <v>1795</v>
      </c>
      <c r="B224" s="53" t="s">
        <v>349</v>
      </c>
      <c r="C224" s="47">
        <v>8</v>
      </c>
      <c r="D224" s="48">
        <v>18</v>
      </c>
      <c r="E224" s="46" t="s">
        <v>30</v>
      </c>
      <c r="F224" s="49" t="s">
        <v>305</v>
      </c>
      <c r="G224" s="122" t="s">
        <v>335</v>
      </c>
      <c r="H224" s="126" t="s">
        <v>47</v>
      </c>
      <c r="I224" s="49" t="s">
        <v>305</v>
      </c>
      <c r="J224" s="122" t="s">
        <v>335</v>
      </c>
      <c r="K224" s="126" t="s">
        <v>51</v>
      </c>
      <c r="L224" s="49" t="s">
        <v>305</v>
      </c>
      <c r="M224" s="122" t="s">
        <v>335</v>
      </c>
      <c r="N224" s="126" t="s">
        <v>51</v>
      </c>
      <c r="O224" s="49"/>
      <c r="P224" s="122"/>
      <c r="Q224" s="126"/>
      <c r="R224" s="49"/>
      <c r="S224" s="122"/>
      <c r="T224" s="126"/>
      <c r="U224" s="44" t="s">
        <v>748</v>
      </c>
      <c r="V224" s="106" t="s">
        <v>749</v>
      </c>
      <c r="W224" s="113" t="s">
        <v>77</v>
      </c>
      <c r="X224" s="107" t="s">
        <v>64</v>
      </c>
      <c r="Y224" s="44" t="s">
        <v>1728</v>
      </c>
      <c r="Z224" s="95" t="s">
        <v>1720</v>
      </c>
      <c r="AA224" s="44" t="s">
        <v>1729</v>
      </c>
      <c r="AB224" s="44" t="s">
        <v>1730</v>
      </c>
      <c r="AC224" s="44" t="s">
        <v>1732</v>
      </c>
    </row>
    <row r="225" spans="1:128" s="39" customFormat="1" x14ac:dyDescent="0.2">
      <c r="A225" s="55" t="s">
        <v>807</v>
      </c>
      <c r="B225" s="55" t="s">
        <v>349</v>
      </c>
      <c r="C225" s="47">
        <v>6</v>
      </c>
      <c r="D225" s="48">
        <v>8</v>
      </c>
      <c r="E225" s="31" t="s">
        <v>30</v>
      </c>
      <c r="F225" s="49" t="s">
        <v>289</v>
      </c>
      <c r="G225" s="122" t="s">
        <v>315</v>
      </c>
      <c r="H225" s="126" t="s">
        <v>47</v>
      </c>
      <c r="I225" s="49"/>
      <c r="J225" s="122"/>
      <c r="K225" s="126"/>
      <c r="L225" s="49"/>
      <c r="M225" s="122"/>
      <c r="N225" s="126"/>
      <c r="O225" s="49"/>
      <c r="P225" s="122"/>
      <c r="Q225" s="126"/>
      <c r="R225" s="49"/>
      <c r="S225" s="122"/>
      <c r="T225" s="126"/>
      <c r="U225" s="32" t="s">
        <v>1403</v>
      </c>
      <c r="V225" s="106" t="str">
        <f>VLOOKUP(U225,[19]Sportstätten!A174:D447,2,0)</f>
        <v>Bergweg 8</v>
      </c>
      <c r="W225" s="112" t="str">
        <f>VLOOKUP(U225,[19]Sportstätten!A174:D447,3,0)</f>
        <v>01326</v>
      </c>
      <c r="X225" s="106" t="str">
        <f>VLOOKUP(U225,[19]Sportstätten!A174:D447,4,0)</f>
        <v>Dresden</v>
      </c>
      <c r="Y225" s="32" t="s">
        <v>1404</v>
      </c>
      <c r="Z225" s="96"/>
      <c r="AA225" s="32" t="s">
        <v>1405</v>
      </c>
      <c r="AB225" s="32" t="s">
        <v>1406</v>
      </c>
      <c r="AC225" s="32" t="s">
        <v>1407</v>
      </c>
    </row>
    <row r="226" spans="1:128" s="39" customFormat="1" x14ac:dyDescent="0.2">
      <c r="A226" s="55" t="s">
        <v>807</v>
      </c>
      <c r="B226" s="55" t="s">
        <v>349</v>
      </c>
      <c r="C226" s="47">
        <v>8</v>
      </c>
      <c r="D226" s="48">
        <v>10</v>
      </c>
      <c r="E226" s="31" t="s">
        <v>30</v>
      </c>
      <c r="F226" s="49" t="s">
        <v>295</v>
      </c>
      <c r="G226" s="122" t="s">
        <v>325</v>
      </c>
      <c r="H226" s="126" t="s">
        <v>47</v>
      </c>
      <c r="I226" s="49" t="s">
        <v>295</v>
      </c>
      <c r="J226" s="122" t="s">
        <v>325</v>
      </c>
      <c r="K226" s="126" t="s">
        <v>33</v>
      </c>
      <c r="L226" s="49"/>
      <c r="M226" s="122"/>
      <c r="N226" s="126"/>
      <c r="O226" s="49"/>
      <c r="P226" s="122"/>
      <c r="Q226" s="126"/>
      <c r="R226" s="49"/>
      <c r="S226" s="122"/>
      <c r="T226" s="126"/>
      <c r="U226" s="32" t="s">
        <v>1403</v>
      </c>
      <c r="V226" s="106" t="str">
        <f>VLOOKUP(U226,[19]Sportstätten!A175:D448,2,0)</f>
        <v>Bergweg 8</v>
      </c>
      <c r="W226" s="112" t="str">
        <f>VLOOKUP(U226,[19]Sportstätten!A175:D448,3,0)</f>
        <v>01326</v>
      </c>
      <c r="X226" s="106" t="str">
        <f>VLOOKUP(U226,[19]Sportstätten!A175:D448,4,0)</f>
        <v>Dresden</v>
      </c>
      <c r="Y226" s="32" t="s">
        <v>1404</v>
      </c>
      <c r="Z226" s="96"/>
      <c r="AA226" s="32" t="s">
        <v>1405</v>
      </c>
      <c r="AB226" s="32" t="s">
        <v>1406</v>
      </c>
      <c r="AC226" s="32" t="s">
        <v>1407</v>
      </c>
    </row>
    <row r="227" spans="1:128" s="39" customFormat="1" x14ac:dyDescent="0.2">
      <c r="A227" s="55" t="s">
        <v>807</v>
      </c>
      <c r="B227" s="55" t="s">
        <v>349</v>
      </c>
      <c r="C227" s="47">
        <v>10</v>
      </c>
      <c r="D227" s="48">
        <v>12</v>
      </c>
      <c r="E227" s="31" t="s">
        <v>30</v>
      </c>
      <c r="F227" s="49" t="s">
        <v>295</v>
      </c>
      <c r="G227" s="122" t="s">
        <v>325</v>
      </c>
      <c r="H227" s="126" t="s">
        <v>36</v>
      </c>
      <c r="I227" s="49" t="s">
        <v>295</v>
      </c>
      <c r="J227" s="122" t="s">
        <v>325</v>
      </c>
      <c r="K227" s="126" t="s">
        <v>33</v>
      </c>
      <c r="L227" s="49"/>
      <c r="M227" s="122"/>
      <c r="N227" s="126"/>
      <c r="O227" s="49"/>
      <c r="P227" s="122"/>
      <c r="Q227" s="126"/>
      <c r="R227" s="49"/>
      <c r="S227" s="122"/>
      <c r="T227" s="126"/>
      <c r="U227" s="32" t="s">
        <v>1403</v>
      </c>
      <c r="V227" s="106" t="str">
        <f>VLOOKUP(U227,[19]Sportstätten!A176:D449,2,0)</f>
        <v>Bergweg 8</v>
      </c>
      <c r="W227" s="112" t="str">
        <f>VLOOKUP(U227,[19]Sportstätten!A176:D449,3,0)</f>
        <v>01326</v>
      </c>
      <c r="X227" s="106" t="str">
        <f>VLOOKUP(U227,[19]Sportstätten!A176:D449,4,0)</f>
        <v>Dresden</v>
      </c>
      <c r="Y227" s="32" t="s">
        <v>1404</v>
      </c>
      <c r="Z227" s="96"/>
      <c r="AA227" s="32" t="s">
        <v>1405</v>
      </c>
      <c r="AB227" s="32" t="s">
        <v>1406</v>
      </c>
      <c r="AC227" s="32" t="s">
        <v>1407</v>
      </c>
    </row>
    <row r="228" spans="1:128" s="39" customFormat="1" x14ac:dyDescent="0.2">
      <c r="A228" s="55" t="s">
        <v>807</v>
      </c>
      <c r="B228" s="55" t="s">
        <v>349</v>
      </c>
      <c r="C228" s="47">
        <v>12</v>
      </c>
      <c r="D228" s="48">
        <v>14</v>
      </c>
      <c r="E228" s="31" t="s">
        <v>67</v>
      </c>
      <c r="F228" s="49" t="s">
        <v>295</v>
      </c>
      <c r="G228" s="122" t="s">
        <v>325</v>
      </c>
      <c r="H228" s="126" t="s">
        <v>36</v>
      </c>
      <c r="I228" s="49" t="s">
        <v>295</v>
      </c>
      <c r="J228" s="122" t="s">
        <v>325</v>
      </c>
      <c r="K228" s="126" t="s">
        <v>33</v>
      </c>
      <c r="L228" s="49"/>
      <c r="M228" s="122"/>
      <c r="N228" s="126"/>
      <c r="O228" s="49"/>
      <c r="P228" s="122"/>
      <c r="Q228" s="126"/>
      <c r="R228" s="49"/>
      <c r="S228" s="122"/>
      <c r="T228" s="126"/>
      <c r="U228" s="32" t="s">
        <v>1403</v>
      </c>
      <c r="V228" s="106" t="str">
        <f>VLOOKUP(U228,[19]Sportstätten!A177:D450,2,0)</f>
        <v>Bergweg 8</v>
      </c>
      <c r="W228" s="112" t="str">
        <f>VLOOKUP(U228,[19]Sportstätten!A177:D450,3,0)</f>
        <v>01326</v>
      </c>
      <c r="X228" s="106" t="str">
        <f>VLOOKUP(U228,[19]Sportstätten!A177:D450,4,0)</f>
        <v>Dresden</v>
      </c>
      <c r="Y228" s="32" t="s">
        <v>1404</v>
      </c>
      <c r="Z228" s="96"/>
      <c r="AA228" s="32" t="s">
        <v>1405</v>
      </c>
      <c r="AB228" s="32" t="s">
        <v>1406</v>
      </c>
      <c r="AC228" s="32" t="s">
        <v>1407</v>
      </c>
    </row>
    <row r="229" spans="1:128" s="39" customFormat="1" x14ac:dyDescent="0.2">
      <c r="A229" s="55" t="s">
        <v>807</v>
      </c>
      <c r="B229" s="55" t="s">
        <v>349</v>
      </c>
      <c r="C229" s="47">
        <v>14</v>
      </c>
      <c r="D229" s="48">
        <v>16</v>
      </c>
      <c r="E229" s="31" t="s">
        <v>67</v>
      </c>
      <c r="F229" s="49" t="s">
        <v>325</v>
      </c>
      <c r="G229" s="122" t="s">
        <v>366</v>
      </c>
      <c r="H229" s="126" t="s">
        <v>47</v>
      </c>
      <c r="I229" s="49" t="s">
        <v>325</v>
      </c>
      <c r="J229" s="122" t="s">
        <v>366</v>
      </c>
      <c r="K229" s="126" t="s">
        <v>42</v>
      </c>
      <c r="L229" s="49"/>
      <c r="M229" s="122"/>
      <c r="N229" s="126"/>
      <c r="O229" s="49"/>
      <c r="P229" s="122"/>
      <c r="Q229" s="126"/>
      <c r="R229" s="49"/>
      <c r="S229" s="122"/>
      <c r="T229" s="126"/>
      <c r="U229" s="32" t="s">
        <v>1403</v>
      </c>
      <c r="V229" s="106" t="str">
        <f>VLOOKUP(U229,[19]Sportstätten!A178:D451,2,0)</f>
        <v>Bergweg 8</v>
      </c>
      <c r="W229" s="112" t="str">
        <f>VLOOKUP(U229,[19]Sportstätten!A178:D451,3,0)</f>
        <v>01326</v>
      </c>
      <c r="X229" s="106" t="str">
        <f>VLOOKUP(U229,[19]Sportstätten!A178:D451,4,0)</f>
        <v>Dresden</v>
      </c>
      <c r="Y229" s="32" t="s">
        <v>1404</v>
      </c>
      <c r="Z229" s="96"/>
      <c r="AA229" s="32" t="s">
        <v>1405</v>
      </c>
      <c r="AB229" s="32" t="s">
        <v>1406</v>
      </c>
      <c r="AC229" s="32" t="s">
        <v>1407</v>
      </c>
    </row>
    <row r="230" spans="1:128" s="39" customFormat="1" x14ac:dyDescent="0.2">
      <c r="A230" s="55" t="s">
        <v>807</v>
      </c>
      <c r="B230" s="55" t="s">
        <v>349</v>
      </c>
      <c r="C230" s="47">
        <v>16</v>
      </c>
      <c r="D230" s="48">
        <v>40</v>
      </c>
      <c r="E230" s="31" t="s">
        <v>67</v>
      </c>
      <c r="F230" s="49" t="s">
        <v>325</v>
      </c>
      <c r="G230" s="122" t="s">
        <v>366</v>
      </c>
      <c r="H230" s="126" t="s">
        <v>47</v>
      </c>
      <c r="I230" s="49" t="s">
        <v>325</v>
      </c>
      <c r="J230" s="122" t="s">
        <v>366</v>
      </c>
      <c r="K230" s="126" t="s">
        <v>42</v>
      </c>
      <c r="L230" s="49"/>
      <c r="M230" s="122"/>
      <c r="N230" s="126"/>
      <c r="O230" s="49"/>
      <c r="P230" s="122"/>
      <c r="Q230" s="126"/>
      <c r="R230" s="49"/>
      <c r="S230" s="122"/>
      <c r="T230" s="126"/>
      <c r="U230" s="32" t="s">
        <v>1403</v>
      </c>
      <c r="V230" s="106" t="str">
        <f>VLOOKUP(U230,[19]Sportstätten!A179:D452,2,0)</f>
        <v>Bergweg 8</v>
      </c>
      <c r="W230" s="112" t="str">
        <f>VLOOKUP(U230,[19]Sportstätten!A179:D452,3,0)</f>
        <v>01326</v>
      </c>
      <c r="X230" s="106" t="str">
        <f>VLOOKUP(U230,[19]Sportstätten!A179:D452,4,0)</f>
        <v>Dresden</v>
      </c>
      <c r="Y230" s="32" t="s">
        <v>1404</v>
      </c>
      <c r="Z230" s="96"/>
      <c r="AA230" s="32" t="s">
        <v>1405</v>
      </c>
      <c r="AB230" s="32" t="s">
        <v>1406</v>
      </c>
      <c r="AC230" s="32" t="s">
        <v>1407</v>
      </c>
    </row>
    <row r="231" spans="1:128" s="39" customFormat="1" x14ac:dyDescent="0.2">
      <c r="A231" s="53" t="s">
        <v>968</v>
      </c>
      <c r="B231" s="53" t="s">
        <v>355</v>
      </c>
      <c r="C231" s="47">
        <v>18</v>
      </c>
      <c r="D231" s="48">
        <v>99</v>
      </c>
      <c r="E231" s="46" t="s">
        <v>30</v>
      </c>
      <c r="F231" s="49" t="s">
        <v>335</v>
      </c>
      <c r="G231" s="122" t="s">
        <v>366</v>
      </c>
      <c r="H231" s="126" t="s">
        <v>47</v>
      </c>
      <c r="I231" s="49"/>
      <c r="J231" s="122"/>
      <c r="K231" s="126"/>
      <c r="L231" s="49"/>
      <c r="M231" s="122"/>
      <c r="N231" s="126"/>
      <c r="O231" s="49"/>
      <c r="P231" s="122"/>
      <c r="Q231" s="126"/>
      <c r="R231" s="49"/>
      <c r="S231" s="122"/>
      <c r="T231" s="126"/>
      <c r="U231" s="44" t="s">
        <v>316</v>
      </c>
      <c r="V231" s="106" t="s">
        <v>317</v>
      </c>
      <c r="W231" s="113" t="s">
        <v>241</v>
      </c>
      <c r="X231" s="107" t="s">
        <v>64</v>
      </c>
      <c r="Y231" s="44" t="s">
        <v>1187</v>
      </c>
      <c r="Z231" s="95" t="s">
        <v>1188</v>
      </c>
      <c r="AA231" s="44" t="s">
        <v>1189</v>
      </c>
      <c r="AB231" s="44" t="s">
        <v>1776</v>
      </c>
      <c r="AC231" s="44"/>
    </row>
    <row r="232" spans="1:128" s="39" customFormat="1" ht="15" customHeight="1" x14ac:dyDescent="0.2">
      <c r="A232" s="53" t="s">
        <v>1087</v>
      </c>
      <c r="B232" s="53" t="s">
        <v>1287</v>
      </c>
      <c r="C232" s="47">
        <v>6</v>
      </c>
      <c r="D232" s="48">
        <v>99</v>
      </c>
      <c r="E232" s="46" t="s">
        <v>30</v>
      </c>
      <c r="F232" s="49" t="s">
        <v>274</v>
      </c>
      <c r="G232" s="122" t="s">
        <v>315</v>
      </c>
      <c r="H232" s="126" t="s">
        <v>51</v>
      </c>
      <c r="I232" s="49"/>
      <c r="J232" s="122"/>
      <c r="K232" s="126"/>
      <c r="L232" s="49"/>
      <c r="M232" s="122"/>
      <c r="N232" s="126"/>
      <c r="O232" s="49"/>
      <c r="P232" s="122"/>
      <c r="Q232" s="126"/>
      <c r="R232" s="49"/>
      <c r="S232" s="122"/>
      <c r="T232" s="126"/>
      <c r="U232" s="44" t="s">
        <v>239</v>
      </c>
      <c r="V232" s="107" t="s">
        <v>240</v>
      </c>
      <c r="W232" s="113" t="s">
        <v>241</v>
      </c>
      <c r="X232" s="107" t="s">
        <v>64</v>
      </c>
      <c r="Y232" s="44" t="s">
        <v>1288</v>
      </c>
      <c r="Z232" s="95"/>
      <c r="AA232" s="44" t="s">
        <v>1289</v>
      </c>
      <c r="AB232" s="44" t="s">
        <v>1256</v>
      </c>
      <c r="AC232" s="44"/>
    </row>
    <row r="233" spans="1:128" s="39" customFormat="1" ht="14.25" customHeight="1" x14ac:dyDescent="0.25">
      <c r="A233" s="53" t="s">
        <v>1087</v>
      </c>
      <c r="B233" s="53" t="s">
        <v>1287</v>
      </c>
      <c r="C233" s="47">
        <v>6</v>
      </c>
      <c r="D233" s="48">
        <v>99</v>
      </c>
      <c r="E233" s="46" t="s">
        <v>30</v>
      </c>
      <c r="F233" s="49" t="s">
        <v>335</v>
      </c>
      <c r="G233" s="122" t="s">
        <v>386</v>
      </c>
      <c r="H233" s="126" t="s">
        <v>42</v>
      </c>
      <c r="I233" s="49"/>
      <c r="J233" s="122"/>
      <c r="K233" s="126"/>
      <c r="L233" s="49"/>
      <c r="M233" s="122"/>
      <c r="N233" s="126"/>
      <c r="O233" s="49"/>
      <c r="P233" s="122"/>
      <c r="Q233" s="126"/>
      <c r="R233" s="49"/>
      <c r="S233" s="122"/>
      <c r="T233" s="126"/>
      <c r="U233" s="40" t="s">
        <v>805</v>
      </c>
      <c r="V233" s="107" t="str">
        <f>VLOOKUP(U233,[13]Sportstätten!A99:D372,2,0)</f>
        <v xml:space="preserve">Pestalozziplatz 20 </v>
      </c>
      <c r="W233" s="113" t="str">
        <f>VLOOKUP(U233,[13]Sportstätten!A99:D372,3,0)</f>
        <v>01127</v>
      </c>
      <c r="X233" s="107" t="str">
        <f>VLOOKUP(U233,[13]Sportstätten!A99:D372,4,0)</f>
        <v>Dresden</v>
      </c>
      <c r="Y233" s="44" t="s">
        <v>1288</v>
      </c>
      <c r="Z233" s="95"/>
      <c r="AA233" s="44" t="s">
        <v>1289</v>
      </c>
      <c r="AB233" s="44" t="s">
        <v>1256</v>
      </c>
      <c r="AC233" s="44"/>
    </row>
    <row r="234" spans="1:128" s="39" customFormat="1" x14ac:dyDescent="0.2">
      <c r="A234" s="55" t="s">
        <v>534</v>
      </c>
      <c r="B234" s="55" t="s">
        <v>365</v>
      </c>
      <c r="C234" s="47">
        <v>4</v>
      </c>
      <c r="D234" s="48">
        <v>99</v>
      </c>
      <c r="E234" s="31" t="s">
        <v>30</v>
      </c>
      <c r="F234" s="49" t="s">
        <v>315</v>
      </c>
      <c r="G234" s="122" t="s">
        <v>356</v>
      </c>
      <c r="H234" s="126" t="s">
        <v>42</v>
      </c>
      <c r="I234" s="49"/>
      <c r="J234" s="122"/>
      <c r="K234" s="126"/>
      <c r="L234" s="49"/>
      <c r="M234" s="122"/>
      <c r="N234" s="126"/>
      <c r="O234" s="49"/>
      <c r="P234" s="122"/>
      <c r="Q234" s="126"/>
      <c r="R234" s="49"/>
      <c r="S234" s="122"/>
      <c r="T234" s="126"/>
      <c r="U234" s="32" t="s">
        <v>199</v>
      </c>
      <c r="V234" s="107" t="s">
        <v>200</v>
      </c>
      <c r="W234" s="113" t="s">
        <v>173</v>
      </c>
      <c r="X234" s="107" t="s">
        <v>64</v>
      </c>
      <c r="Y234" s="32"/>
      <c r="Z234" s="95" t="s">
        <v>1392</v>
      </c>
      <c r="AA234" s="44" t="s">
        <v>1393</v>
      </c>
      <c r="AB234" s="32"/>
      <c r="AC234" s="32"/>
    </row>
    <row r="235" spans="1:128" s="38" customFormat="1" x14ac:dyDescent="0.2">
      <c r="A235" s="55" t="s">
        <v>534</v>
      </c>
      <c r="B235" s="55" t="s">
        <v>365</v>
      </c>
      <c r="C235" s="47">
        <v>10</v>
      </c>
      <c r="D235" s="48">
        <v>99</v>
      </c>
      <c r="E235" s="31" t="s">
        <v>30</v>
      </c>
      <c r="F235" s="49" t="s">
        <v>376</v>
      </c>
      <c r="G235" s="122" t="s">
        <v>417</v>
      </c>
      <c r="H235" s="126" t="s">
        <v>42</v>
      </c>
      <c r="I235" s="49"/>
      <c r="J235" s="122"/>
      <c r="K235" s="126"/>
      <c r="L235" s="49"/>
      <c r="M235" s="122"/>
      <c r="N235" s="126"/>
      <c r="O235" s="49"/>
      <c r="P235" s="122"/>
      <c r="Q235" s="126"/>
      <c r="R235" s="49"/>
      <c r="S235" s="122"/>
      <c r="T235" s="126"/>
      <c r="U235" s="32" t="s">
        <v>199</v>
      </c>
      <c r="V235" s="107" t="s">
        <v>200</v>
      </c>
      <c r="W235" s="113" t="s">
        <v>173</v>
      </c>
      <c r="X235" s="107" t="s">
        <v>64</v>
      </c>
      <c r="Y235" s="32"/>
      <c r="Z235" s="95" t="s">
        <v>1392</v>
      </c>
      <c r="AA235" s="44" t="s">
        <v>1393</v>
      </c>
      <c r="AB235" s="32"/>
      <c r="AC235" s="32"/>
      <c r="AD235" s="39"/>
      <c r="AE235" s="39"/>
      <c r="AF235" s="39"/>
      <c r="AG235" s="39"/>
      <c r="AH235" s="39"/>
      <c r="AI235" s="39"/>
      <c r="AJ235" s="39"/>
      <c r="AK235" s="39"/>
      <c r="AL235" s="39"/>
      <c r="AM235" s="39"/>
      <c r="AN235" s="39"/>
      <c r="AO235" s="39"/>
      <c r="AP235" s="39"/>
      <c r="AQ235" s="39"/>
      <c r="AR235" s="39"/>
      <c r="AS235" s="39"/>
      <c r="AT235" s="39"/>
      <c r="AU235" s="39"/>
      <c r="AV235" s="39"/>
      <c r="AW235" s="39"/>
      <c r="AX235" s="39"/>
      <c r="AY235" s="39"/>
      <c r="AZ235" s="39"/>
      <c r="BA235" s="39"/>
      <c r="BB235" s="39"/>
      <c r="BC235" s="39"/>
      <c r="BD235" s="39"/>
      <c r="BE235" s="39"/>
      <c r="BF235" s="39"/>
      <c r="BG235" s="39"/>
      <c r="BH235" s="39"/>
      <c r="BI235" s="39"/>
      <c r="BJ235" s="39"/>
      <c r="BK235" s="39"/>
      <c r="BL235" s="39"/>
      <c r="BM235" s="39"/>
      <c r="BN235" s="39"/>
      <c r="BO235" s="39"/>
      <c r="BP235" s="39"/>
      <c r="BQ235" s="39"/>
      <c r="BR235" s="39"/>
      <c r="BS235" s="39"/>
      <c r="BT235" s="39"/>
      <c r="BU235" s="39"/>
      <c r="BV235" s="39"/>
      <c r="BW235" s="39"/>
      <c r="BX235" s="39"/>
      <c r="BY235" s="39"/>
      <c r="BZ235" s="39"/>
      <c r="CA235" s="39"/>
      <c r="CB235" s="39"/>
      <c r="CC235" s="39"/>
      <c r="CD235" s="39"/>
      <c r="CE235" s="39"/>
      <c r="CF235" s="39"/>
      <c r="CG235" s="39"/>
      <c r="CH235" s="39"/>
      <c r="CI235" s="39"/>
      <c r="CJ235" s="39"/>
      <c r="CK235" s="39"/>
      <c r="CL235" s="39"/>
      <c r="CM235" s="39"/>
      <c r="CN235" s="39"/>
      <c r="CO235" s="39"/>
      <c r="CP235" s="39"/>
      <c r="CQ235" s="39"/>
      <c r="CR235" s="39"/>
      <c r="CS235" s="39"/>
      <c r="CT235" s="39"/>
      <c r="CU235" s="39"/>
      <c r="CV235" s="39"/>
      <c r="CW235" s="39"/>
      <c r="CX235" s="39"/>
      <c r="CY235" s="39"/>
      <c r="CZ235" s="39"/>
      <c r="DA235" s="39"/>
      <c r="DB235" s="39"/>
      <c r="DC235" s="39"/>
      <c r="DD235" s="39"/>
      <c r="DE235" s="39"/>
      <c r="DF235" s="39"/>
      <c r="DG235" s="39"/>
      <c r="DH235" s="39"/>
      <c r="DI235" s="39"/>
      <c r="DJ235" s="39"/>
      <c r="DK235" s="39"/>
      <c r="DL235" s="39"/>
      <c r="DM235" s="39"/>
      <c r="DN235" s="39"/>
      <c r="DO235" s="39"/>
      <c r="DP235" s="39"/>
      <c r="DQ235" s="39"/>
      <c r="DR235" s="39"/>
      <c r="DS235" s="39"/>
      <c r="DT235" s="39"/>
      <c r="DU235" s="39"/>
      <c r="DV235" s="39"/>
      <c r="DW235" s="39"/>
      <c r="DX235" s="39"/>
    </row>
    <row r="236" spans="1:128" s="38" customFormat="1" x14ac:dyDescent="0.2">
      <c r="A236" s="53" t="s">
        <v>1087</v>
      </c>
      <c r="B236" s="53" t="s">
        <v>370</v>
      </c>
      <c r="C236" s="47">
        <v>6</v>
      </c>
      <c r="D236" s="48">
        <v>10</v>
      </c>
      <c r="E236" s="46" t="s">
        <v>30</v>
      </c>
      <c r="F236" s="49" t="s">
        <v>295</v>
      </c>
      <c r="G236" s="122" t="s">
        <v>335</v>
      </c>
      <c r="H236" s="126" t="s">
        <v>51</v>
      </c>
      <c r="I236" s="49" t="s">
        <v>295</v>
      </c>
      <c r="J236" s="122" t="s">
        <v>335</v>
      </c>
      <c r="K236" s="126" t="s">
        <v>42</v>
      </c>
      <c r="L236" s="49"/>
      <c r="M236" s="122"/>
      <c r="N236" s="126"/>
      <c r="O236" s="49"/>
      <c r="P236" s="122"/>
      <c r="Q236" s="126"/>
      <c r="R236" s="49"/>
      <c r="S236" s="122"/>
      <c r="T236" s="126"/>
      <c r="U236" s="44" t="s">
        <v>757</v>
      </c>
      <c r="V236" s="107" t="str">
        <f>VLOOKUP(U236,[13]Sportstätten!A93:D366,2,0)</f>
        <v xml:space="preserve">Gehestraße 10 </v>
      </c>
      <c r="W236" s="113" t="str">
        <f>VLOOKUP(U236,[13]Sportstätten!A93:D366,3,0)</f>
        <v>01127</v>
      </c>
      <c r="X236" s="107" t="str">
        <f>VLOOKUP(U236,[13]Sportstätten!A93:D366,4,0)</f>
        <v>Dresden</v>
      </c>
      <c r="Y236" s="44" t="s">
        <v>1283</v>
      </c>
      <c r="Z236" s="95" t="s">
        <v>1284</v>
      </c>
      <c r="AA236" s="44"/>
      <c r="AB236" s="44" t="s">
        <v>1256</v>
      </c>
      <c r="AC236" s="44"/>
      <c r="AD236" s="39"/>
      <c r="AE236" s="39"/>
      <c r="AF236" s="39"/>
      <c r="AG236" s="39"/>
      <c r="AH236" s="39"/>
      <c r="AI236" s="39"/>
      <c r="AJ236" s="39"/>
      <c r="AK236" s="39"/>
      <c r="AL236" s="39"/>
      <c r="AM236" s="39"/>
      <c r="AN236" s="39"/>
      <c r="AO236" s="39"/>
      <c r="AP236" s="39"/>
      <c r="AQ236" s="39"/>
      <c r="AR236" s="39"/>
      <c r="AS236" s="39"/>
      <c r="AT236" s="39"/>
      <c r="AU236" s="39"/>
      <c r="AV236" s="39"/>
      <c r="AW236" s="39"/>
      <c r="AX236" s="39"/>
      <c r="AY236" s="39"/>
      <c r="AZ236" s="39"/>
      <c r="BA236" s="39"/>
      <c r="BB236" s="39"/>
      <c r="BC236" s="39"/>
      <c r="BD236" s="39"/>
      <c r="BE236" s="39"/>
      <c r="BF236" s="39"/>
      <c r="BG236" s="39"/>
      <c r="BH236" s="39"/>
      <c r="BI236" s="39"/>
      <c r="BJ236" s="39"/>
      <c r="BK236" s="39"/>
      <c r="BL236" s="39"/>
      <c r="BM236" s="39"/>
      <c r="BN236" s="39"/>
      <c r="BO236" s="39"/>
      <c r="BP236" s="39"/>
      <c r="BQ236" s="39"/>
      <c r="BR236" s="39"/>
      <c r="BS236" s="39"/>
      <c r="BT236" s="39"/>
      <c r="BU236" s="39"/>
      <c r="BV236" s="39"/>
      <c r="BW236" s="39"/>
      <c r="BX236" s="39"/>
      <c r="BY236" s="39"/>
      <c r="BZ236" s="39"/>
      <c r="CA236" s="39"/>
      <c r="CB236" s="39"/>
      <c r="CC236" s="39"/>
      <c r="CD236" s="39"/>
      <c r="CE236" s="39"/>
      <c r="CF236" s="39"/>
      <c r="CG236" s="39"/>
      <c r="CH236" s="39"/>
      <c r="CI236" s="39"/>
      <c r="CJ236" s="39"/>
      <c r="CK236" s="39"/>
      <c r="CL236" s="39"/>
      <c r="CM236" s="39"/>
      <c r="CN236" s="39"/>
      <c r="CO236" s="39"/>
      <c r="CP236" s="39"/>
      <c r="CQ236" s="39"/>
      <c r="CR236" s="39"/>
      <c r="CS236" s="39"/>
      <c r="CT236" s="39"/>
      <c r="CU236" s="39"/>
      <c r="CV236" s="39"/>
      <c r="CW236" s="39"/>
      <c r="CX236" s="39"/>
      <c r="CY236" s="39"/>
      <c r="CZ236" s="39"/>
      <c r="DA236" s="39"/>
      <c r="DB236" s="39"/>
      <c r="DC236" s="39"/>
      <c r="DD236" s="39"/>
      <c r="DE236" s="39"/>
      <c r="DF236" s="39"/>
      <c r="DG236" s="39"/>
      <c r="DH236" s="39"/>
      <c r="DI236" s="39"/>
      <c r="DJ236" s="39"/>
      <c r="DK236" s="39"/>
      <c r="DL236" s="39"/>
      <c r="DM236" s="39"/>
      <c r="DN236" s="39"/>
      <c r="DO236" s="39"/>
      <c r="DP236" s="39"/>
      <c r="DQ236" s="39"/>
      <c r="DR236" s="39"/>
      <c r="DS236" s="39"/>
      <c r="DT236" s="39"/>
      <c r="DU236" s="39"/>
      <c r="DV236" s="39"/>
      <c r="DW236" s="39"/>
      <c r="DX236" s="39"/>
    </row>
    <row r="237" spans="1:128" s="39" customFormat="1" x14ac:dyDescent="0.2">
      <c r="A237" s="53" t="s">
        <v>1087</v>
      </c>
      <c r="B237" s="53" t="s">
        <v>370</v>
      </c>
      <c r="C237" s="47">
        <v>11</v>
      </c>
      <c r="D237" s="48">
        <v>15</v>
      </c>
      <c r="E237" s="46" t="s">
        <v>30</v>
      </c>
      <c r="F237" s="49" t="s">
        <v>295</v>
      </c>
      <c r="G237" s="122" t="s">
        <v>335</v>
      </c>
      <c r="H237" s="126" t="s">
        <v>47</v>
      </c>
      <c r="I237" s="49" t="s">
        <v>295</v>
      </c>
      <c r="J237" s="122" t="s">
        <v>335</v>
      </c>
      <c r="K237" s="126" t="s">
        <v>42</v>
      </c>
      <c r="L237" s="49"/>
      <c r="M237" s="122"/>
      <c r="N237" s="126"/>
      <c r="O237" s="49"/>
      <c r="P237" s="122"/>
      <c r="Q237" s="126"/>
      <c r="R237" s="49"/>
      <c r="S237" s="122"/>
      <c r="T237" s="126"/>
      <c r="U237" s="44" t="s">
        <v>757</v>
      </c>
      <c r="V237" s="107" t="str">
        <f>VLOOKUP(U237,[13]Sportstätten!A94:D367,2,0)</f>
        <v xml:space="preserve">Gehestraße 10 </v>
      </c>
      <c r="W237" s="113" t="str">
        <f>VLOOKUP(U237,[13]Sportstätten!A94:D367,3,0)</f>
        <v>01127</v>
      </c>
      <c r="X237" s="107" t="str">
        <f>VLOOKUP(U237,[13]Sportstätten!A94:D367,4,0)</f>
        <v>Dresden</v>
      </c>
      <c r="Y237" s="44" t="s">
        <v>1283</v>
      </c>
      <c r="Z237" s="95" t="s">
        <v>1284</v>
      </c>
      <c r="AA237" s="44"/>
      <c r="AB237" s="44" t="s">
        <v>1256</v>
      </c>
      <c r="AC237" s="44"/>
    </row>
    <row r="238" spans="1:128" s="39" customFormat="1" x14ac:dyDescent="0.2">
      <c r="A238" s="53" t="s">
        <v>1087</v>
      </c>
      <c r="B238" s="53" t="s">
        <v>370</v>
      </c>
      <c r="C238" s="47">
        <v>16</v>
      </c>
      <c r="D238" s="48">
        <v>99</v>
      </c>
      <c r="E238" s="46" t="s">
        <v>30</v>
      </c>
      <c r="F238" s="49" t="s">
        <v>335</v>
      </c>
      <c r="G238" s="122" t="s">
        <v>376</v>
      </c>
      <c r="H238" s="126" t="s">
        <v>47</v>
      </c>
      <c r="I238" s="49" t="s">
        <v>335</v>
      </c>
      <c r="J238" s="122" t="s">
        <v>376</v>
      </c>
      <c r="K238" s="126" t="s">
        <v>42</v>
      </c>
      <c r="L238" s="49"/>
      <c r="M238" s="122"/>
      <c r="N238" s="126"/>
      <c r="O238" s="49"/>
      <c r="P238" s="122"/>
      <c r="Q238" s="126"/>
      <c r="R238" s="49"/>
      <c r="S238" s="122"/>
      <c r="T238" s="126"/>
      <c r="U238" s="44" t="s">
        <v>757</v>
      </c>
      <c r="V238" s="107" t="str">
        <f>VLOOKUP(U238,[13]Sportstätten!A95:D368,2,0)</f>
        <v xml:space="preserve">Gehestraße 10 </v>
      </c>
      <c r="W238" s="113" t="str">
        <f>VLOOKUP(U238,[13]Sportstätten!A95:D368,3,0)</f>
        <v>01127</v>
      </c>
      <c r="X238" s="107" t="str">
        <f>VLOOKUP(U238,[13]Sportstätten!A95:D368,4,0)</f>
        <v>Dresden</v>
      </c>
      <c r="Y238" s="44" t="s">
        <v>1283</v>
      </c>
      <c r="Z238" s="95" t="s">
        <v>1284</v>
      </c>
      <c r="AA238" s="44"/>
      <c r="AB238" s="44" t="s">
        <v>1256</v>
      </c>
      <c r="AC238" s="44"/>
    </row>
    <row r="239" spans="1:128" s="39" customFormat="1" x14ac:dyDescent="0.2">
      <c r="A239" s="53" t="s">
        <v>1135</v>
      </c>
      <c r="B239" s="53" t="s">
        <v>370</v>
      </c>
      <c r="C239" s="47">
        <v>7</v>
      </c>
      <c r="D239" s="48">
        <v>8</v>
      </c>
      <c r="E239" s="46" t="s">
        <v>30</v>
      </c>
      <c r="F239" s="49" t="s">
        <v>274</v>
      </c>
      <c r="G239" s="122" t="s">
        <v>300</v>
      </c>
      <c r="H239" s="126" t="s">
        <v>47</v>
      </c>
      <c r="I239" s="49" t="s">
        <v>34</v>
      </c>
      <c r="J239" s="122" t="s">
        <v>274</v>
      </c>
      <c r="K239" s="126" t="s">
        <v>39</v>
      </c>
      <c r="L239" s="49"/>
      <c r="M239" s="122"/>
      <c r="N239" s="126"/>
      <c r="O239" s="49"/>
      <c r="P239" s="122"/>
      <c r="Q239" s="126"/>
      <c r="R239" s="49"/>
      <c r="S239" s="122"/>
      <c r="T239" s="126"/>
      <c r="U239" s="44" t="s">
        <v>874</v>
      </c>
      <c r="V239" s="107" t="str">
        <f>VLOOKUP(U239,[16]Sportstätten!A156:D429,2,0)</f>
        <v xml:space="preserve">Karl-Liebknecht-Straße 53 </v>
      </c>
      <c r="W239" s="113" t="str">
        <f>VLOOKUP(U239,[16]Sportstätten!A156:D429,3,0)</f>
        <v>01109</v>
      </c>
      <c r="X239" s="107" t="str">
        <f>VLOOKUP(U239,[16]Sportstätten!A156:D429,4,0)</f>
        <v>Dresden</v>
      </c>
      <c r="Y239" s="44" t="s">
        <v>1370</v>
      </c>
      <c r="Z239" s="95" t="s">
        <v>1371</v>
      </c>
      <c r="AA239" s="44" t="s">
        <v>1372</v>
      </c>
      <c r="AB239" s="44" t="s">
        <v>1373</v>
      </c>
      <c r="AC239" s="44"/>
    </row>
    <row r="240" spans="1:128" s="39" customFormat="1" x14ac:dyDescent="0.2">
      <c r="A240" s="53" t="s">
        <v>1135</v>
      </c>
      <c r="B240" s="53" t="s">
        <v>370</v>
      </c>
      <c r="C240" s="47">
        <v>8</v>
      </c>
      <c r="D240" s="48">
        <v>18</v>
      </c>
      <c r="E240" s="46" t="s">
        <v>30</v>
      </c>
      <c r="F240" s="49" t="s">
        <v>300</v>
      </c>
      <c r="G240" s="122" t="s">
        <v>356</v>
      </c>
      <c r="H240" s="126" t="s">
        <v>47</v>
      </c>
      <c r="I240" s="49" t="s">
        <v>295</v>
      </c>
      <c r="J240" s="122" t="s">
        <v>335</v>
      </c>
      <c r="K240" s="126" t="s">
        <v>33</v>
      </c>
      <c r="L240" s="49" t="s">
        <v>34</v>
      </c>
      <c r="M240" s="122" t="s">
        <v>274</v>
      </c>
      <c r="N240" s="126" t="s">
        <v>39</v>
      </c>
      <c r="O240" s="49"/>
      <c r="P240" s="122"/>
      <c r="Q240" s="126"/>
      <c r="R240" s="49"/>
      <c r="S240" s="122"/>
      <c r="T240" s="126"/>
      <c r="U240" s="44" t="s">
        <v>874</v>
      </c>
      <c r="V240" s="107" t="str">
        <f>VLOOKUP(U240,[16]Sportstätten!A157:D430,2,0)</f>
        <v xml:space="preserve">Karl-Liebknecht-Straße 53 </v>
      </c>
      <c r="W240" s="113" t="str">
        <f>VLOOKUP(U240,[16]Sportstätten!A157:D430,3,0)</f>
        <v>01109</v>
      </c>
      <c r="X240" s="107" t="str">
        <f>VLOOKUP(U240,[16]Sportstätten!A157:D430,4,0)</f>
        <v>Dresden</v>
      </c>
      <c r="Y240" s="44" t="s">
        <v>1370</v>
      </c>
      <c r="Z240" s="95" t="s">
        <v>1371</v>
      </c>
      <c r="AA240" s="44" t="s">
        <v>1372</v>
      </c>
      <c r="AB240" s="44" t="s">
        <v>1373</v>
      </c>
      <c r="AC240" s="44"/>
    </row>
    <row r="241" spans="1:128" s="39" customFormat="1" x14ac:dyDescent="0.2">
      <c r="A241" s="53" t="s">
        <v>1127</v>
      </c>
      <c r="B241" s="53" t="s">
        <v>1224</v>
      </c>
      <c r="C241" s="47">
        <v>9</v>
      </c>
      <c r="D241" s="48">
        <v>17</v>
      </c>
      <c r="E241" s="46" t="s">
        <v>30</v>
      </c>
      <c r="F241" s="49" t="s">
        <v>274</v>
      </c>
      <c r="G241" s="122" t="s">
        <v>305</v>
      </c>
      <c r="H241" s="126" t="s">
        <v>42</v>
      </c>
      <c r="I241" s="49"/>
      <c r="J241" s="122"/>
      <c r="K241" s="126"/>
      <c r="L241" s="49"/>
      <c r="M241" s="122"/>
      <c r="N241" s="126"/>
      <c r="O241" s="49"/>
      <c r="P241" s="122"/>
      <c r="Q241" s="126"/>
      <c r="R241" s="49"/>
      <c r="S241" s="122"/>
      <c r="T241" s="126"/>
      <c r="U241" s="44" t="s">
        <v>336</v>
      </c>
      <c r="V241" s="107" t="str">
        <f>VLOOKUP(U241,[11]Sportstätten!A39:D313,2,0)</f>
        <v xml:space="preserve">Am Jägerpark 5 </v>
      </c>
      <c r="W241" s="113" t="str">
        <f>VLOOKUP(U241,[11]Sportstätten!A39:D313,3,0)</f>
        <v>01099</v>
      </c>
      <c r="X241" s="107" t="str">
        <f>VLOOKUP(U241,[11]Sportstätten!A39:D313,4,0)</f>
        <v>Dresden</v>
      </c>
      <c r="Y241" s="44" t="s">
        <v>1225</v>
      </c>
      <c r="Z241" s="95"/>
      <c r="AA241" s="44" t="s">
        <v>1226</v>
      </c>
      <c r="AB241" s="44" t="s">
        <v>1227</v>
      </c>
      <c r="AC241" s="44"/>
    </row>
    <row r="242" spans="1:128" s="39" customFormat="1" x14ac:dyDescent="0.2">
      <c r="A242" s="53" t="s">
        <v>1123</v>
      </c>
      <c r="B242" s="53" t="s">
        <v>375</v>
      </c>
      <c r="C242" s="47">
        <v>5</v>
      </c>
      <c r="D242" s="48">
        <v>18</v>
      </c>
      <c r="E242" s="46" t="s">
        <v>30</v>
      </c>
      <c r="F242" s="49" t="s">
        <v>305</v>
      </c>
      <c r="G242" s="122" t="s">
        <v>366</v>
      </c>
      <c r="H242" s="126" t="s">
        <v>36</v>
      </c>
      <c r="I242" s="49"/>
      <c r="J242" s="122"/>
      <c r="K242" s="126"/>
      <c r="L242" s="49"/>
      <c r="M242" s="122"/>
      <c r="N242" s="126"/>
      <c r="O242" s="49"/>
      <c r="P242" s="122"/>
      <c r="Q242" s="126"/>
      <c r="R242" s="49"/>
      <c r="S242" s="122"/>
      <c r="T242" s="126"/>
      <c r="U242" s="44" t="s">
        <v>886</v>
      </c>
      <c r="V242" s="107" t="s">
        <v>135</v>
      </c>
      <c r="W242" s="113" t="s">
        <v>63</v>
      </c>
      <c r="X242" s="107" t="s">
        <v>64</v>
      </c>
      <c r="Y242" s="44" t="s">
        <v>1243</v>
      </c>
      <c r="Z242" s="95"/>
      <c r="AA242" s="44" t="s">
        <v>1244</v>
      </c>
      <c r="AB242" s="44"/>
      <c r="AC242" s="44" t="s">
        <v>1242</v>
      </c>
      <c r="AD242" s="30"/>
      <c r="AE242" s="30"/>
      <c r="AF242" s="30"/>
      <c r="AG242" s="30"/>
      <c r="AH242" s="30"/>
      <c r="AI242" s="30"/>
      <c r="AJ242" s="30"/>
      <c r="AK242" s="30"/>
      <c r="AL242" s="30"/>
      <c r="AM242" s="30"/>
      <c r="AN242" s="30"/>
      <c r="AO242" s="30"/>
      <c r="AP242" s="30"/>
      <c r="AQ242" s="30"/>
      <c r="AR242" s="30"/>
      <c r="AS242" s="30"/>
      <c r="AT242" s="30"/>
      <c r="AU242" s="30"/>
      <c r="AV242" s="30"/>
      <c r="AW242" s="30"/>
      <c r="AX242" s="30"/>
      <c r="AY242" s="30"/>
      <c r="AZ242" s="30"/>
      <c r="BA242" s="30"/>
      <c r="BB242" s="30"/>
      <c r="BC242" s="30"/>
      <c r="BD242" s="30"/>
      <c r="BE242" s="30"/>
      <c r="BF242" s="30"/>
      <c r="BG242" s="30"/>
      <c r="BH242" s="30"/>
      <c r="BI242" s="30"/>
      <c r="BJ242" s="30"/>
      <c r="BK242" s="30"/>
      <c r="BL242" s="30"/>
      <c r="BM242" s="30"/>
      <c r="BN242" s="30"/>
      <c r="BO242" s="30"/>
      <c r="BP242" s="30"/>
      <c r="BQ242" s="30"/>
      <c r="BR242" s="30"/>
      <c r="BS242" s="30"/>
      <c r="BT242" s="30"/>
      <c r="BU242" s="30"/>
      <c r="BV242" s="30"/>
      <c r="BW242" s="30"/>
      <c r="BX242" s="30"/>
      <c r="BY242" s="30"/>
      <c r="BZ242" s="30"/>
      <c r="CA242" s="30"/>
      <c r="CB242" s="30"/>
      <c r="CC242" s="30"/>
      <c r="CD242" s="30"/>
      <c r="CE242" s="30"/>
      <c r="CF242" s="30"/>
      <c r="CG242" s="30"/>
      <c r="CH242" s="30"/>
      <c r="CI242" s="30"/>
      <c r="CJ242" s="30"/>
      <c r="CK242" s="30"/>
      <c r="CL242" s="30"/>
      <c r="CM242" s="30"/>
      <c r="CN242" s="30"/>
      <c r="CO242" s="30"/>
      <c r="CP242" s="30"/>
      <c r="CQ242" s="30"/>
      <c r="CR242" s="30"/>
      <c r="CS242" s="30"/>
      <c r="CT242" s="30"/>
      <c r="CU242" s="30"/>
      <c r="CV242" s="30"/>
      <c r="CW242" s="30"/>
      <c r="CX242" s="30"/>
      <c r="CY242" s="30"/>
      <c r="CZ242" s="30"/>
      <c r="DA242" s="30"/>
      <c r="DB242" s="30"/>
      <c r="DC242" s="30"/>
      <c r="DD242" s="30"/>
      <c r="DE242" s="30"/>
      <c r="DF242" s="30"/>
      <c r="DG242" s="30"/>
      <c r="DH242" s="30"/>
      <c r="DI242" s="30"/>
      <c r="DJ242" s="30"/>
      <c r="DK242" s="30"/>
      <c r="DL242" s="30"/>
      <c r="DM242" s="30"/>
      <c r="DN242" s="30"/>
      <c r="DO242" s="30"/>
      <c r="DP242" s="30"/>
      <c r="DQ242" s="30"/>
      <c r="DR242" s="30"/>
      <c r="DS242" s="30"/>
      <c r="DT242" s="30"/>
      <c r="DU242" s="30"/>
      <c r="DV242" s="30"/>
      <c r="DW242" s="30"/>
      <c r="DX242" s="30"/>
    </row>
    <row r="243" spans="1:128" s="39" customFormat="1" x14ac:dyDescent="0.2">
      <c r="A243" s="53" t="s">
        <v>1123</v>
      </c>
      <c r="B243" s="53" t="s">
        <v>375</v>
      </c>
      <c r="C243" s="47">
        <v>5</v>
      </c>
      <c r="D243" s="48">
        <v>18</v>
      </c>
      <c r="E243" s="46" t="s">
        <v>30</v>
      </c>
      <c r="F243" s="49" t="s">
        <v>295</v>
      </c>
      <c r="G243" s="122" t="s">
        <v>325</v>
      </c>
      <c r="H243" s="126" t="s">
        <v>51</v>
      </c>
      <c r="I243" s="49"/>
      <c r="J243" s="122"/>
      <c r="K243" s="126"/>
      <c r="L243" s="49"/>
      <c r="M243" s="122"/>
      <c r="N243" s="126"/>
      <c r="O243" s="49"/>
      <c r="P243" s="122"/>
      <c r="Q243" s="126"/>
      <c r="R243" s="49"/>
      <c r="S243" s="122"/>
      <c r="T243" s="126"/>
      <c r="U243" s="44" t="s">
        <v>963</v>
      </c>
      <c r="V243" s="107" t="s">
        <v>964</v>
      </c>
      <c r="W243" s="113" t="s">
        <v>246</v>
      </c>
      <c r="X243" s="107" t="s">
        <v>64</v>
      </c>
      <c r="Y243" s="44" t="s">
        <v>1243</v>
      </c>
      <c r="Z243" s="95"/>
      <c r="AA243" s="44" t="s">
        <v>1244</v>
      </c>
      <c r="AB243" s="44"/>
      <c r="AC243" s="44"/>
      <c r="AD243" s="45"/>
      <c r="AE243" s="45"/>
      <c r="AF243" s="45"/>
      <c r="AG243" s="45"/>
      <c r="AH243" s="45"/>
      <c r="AI243" s="45"/>
      <c r="AJ243" s="45"/>
      <c r="AK243" s="45"/>
      <c r="AL243" s="45"/>
      <c r="AM243" s="45"/>
      <c r="AN243" s="45"/>
      <c r="AO243" s="45"/>
      <c r="AP243" s="45"/>
      <c r="AQ243" s="45"/>
      <c r="AR243" s="45"/>
      <c r="AS243" s="45"/>
      <c r="AT243" s="45"/>
      <c r="AU243" s="45"/>
      <c r="AV243" s="45"/>
      <c r="AW243" s="45"/>
      <c r="AX243" s="45"/>
      <c r="AY243" s="45"/>
      <c r="AZ243" s="45"/>
      <c r="BA243" s="45"/>
      <c r="BB243" s="45"/>
      <c r="BC243" s="45"/>
      <c r="BD243" s="45"/>
      <c r="BE243" s="45"/>
      <c r="BF243" s="45"/>
      <c r="BG243" s="45"/>
      <c r="BH243" s="45"/>
      <c r="BI243" s="45"/>
      <c r="BJ243" s="45"/>
      <c r="BK243" s="45"/>
      <c r="BL243" s="45"/>
      <c r="BM243" s="45"/>
      <c r="BN243" s="45"/>
      <c r="BO243" s="45"/>
      <c r="BP243" s="45"/>
      <c r="BQ243" s="45"/>
      <c r="BR243" s="45"/>
      <c r="BS243" s="45"/>
      <c r="BT243" s="45"/>
      <c r="BU243" s="45"/>
      <c r="BV243" s="45"/>
      <c r="BW243" s="45"/>
      <c r="BX243" s="45"/>
      <c r="BY243" s="45"/>
      <c r="BZ243" s="45"/>
      <c r="CA243" s="45"/>
      <c r="CB243" s="45"/>
      <c r="CC243" s="45"/>
      <c r="CD243" s="45"/>
      <c r="CE243" s="45"/>
      <c r="CF243" s="45"/>
      <c r="CG243" s="45"/>
      <c r="CH243" s="45"/>
      <c r="CI243" s="45"/>
      <c r="CJ243" s="45"/>
      <c r="CK243" s="45"/>
      <c r="CL243" s="45"/>
      <c r="CM243" s="45"/>
      <c r="CN243" s="45"/>
      <c r="CO243" s="45"/>
      <c r="CP243" s="45"/>
      <c r="CQ243" s="45"/>
      <c r="CR243" s="45"/>
      <c r="CS243" s="45"/>
      <c r="CT243" s="45"/>
      <c r="CU243" s="45"/>
      <c r="CV243" s="45"/>
      <c r="CW243" s="45"/>
      <c r="CX243" s="45"/>
      <c r="CY243" s="45"/>
      <c r="CZ243" s="45"/>
      <c r="DA243" s="45"/>
      <c r="DB243" s="45"/>
      <c r="DC243" s="45"/>
      <c r="DD243" s="45"/>
      <c r="DE243" s="45"/>
      <c r="DF243" s="45"/>
      <c r="DG243" s="45"/>
      <c r="DH243" s="45"/>
      <c r="DI243" s="45"/>
      <c r="DJ243" s="45"/>
      <c r="DK243" s="45"/>
      <c r="DL243" s="45"/>
      <c r="DM243" s="45"/>
      <c r="DN243" s="45"/>
      <c r="DO243" s="45"/>
      <c r="DP243" s="45"/>
      <c r="DQ243" s="45"/>
      <c r="DR243" s="45"/>
      <c r="DS243" s="45"/>
      <c r="DT243" s="45"/>
      <c r="DU243" s="45"/>
      <c r="DV243" s="45"/>
      <c r="DW243" s="45"/>
      <c r="DX243" s="45"/>
    </row>
    <row r="244" spans="1:128" s="39" customFormat="1" x14ac:dyDescent="0.2">
      <c r="A244" s="53" t="s">
        <v>1133</v>
      </c>
      <c r="B244" s="53" t="s">
        <v>380</v>
      </c>
      <c r="C244" s="47">
        <v>6</v>
      </c>
      <c r="D244" s="48">
        <v>10</v>
      </c>
      <c r="E244" s="46" t="s">
        <v>30</v>
      </c>
      <c r="F244" s="49" t="s">
        <v>295</v>
      </c>
      <c r="G244" s="122" t="s">
        <v>315</v>
      </c>
      <c r="H244" s="126" t="s">
        <v>36</v>
      </c>
      <c r="I244" s="49"/>
      <c r="J244" s="122"/>
      <c r="K244" s="126"/>
      <c r="L244" s="49"/>
      <c r="M244" s="122"/>
      <c r="N244" s="126"/>
      <c r="O244" s="49"/>
      <c r="P244" s="122"/>
      <c r="Q244" s="126"/>
      <c r="R244" s="49"/>
      <c r="S244" s="122"/>
      <c r="T244" s="126"/>
      <c r="U244" s="44" t="s">
        <v>856</v>
      </c>
      <c r="V244" s="106" t="s">
        <v>857</v>
      </c>
      <c r="W244" s="105" t="s">
        <v>246</v>
      </c>
      <c r="X244" s="105" t="s">
        <v>64</v>
      </c>
      <c r="Y244" s="44" t="s">
        <v>1625</v>
      </c>
      <c r="Z244" s="95" t="s">
        <v>1626</v>
      </c>
      <c r="AA244" s="44" t="s">
        <v>1627</v>
      </c>
      <c r="AB244" s="44" t="s">
        <v>1628</v>
      </c>
      <c r="AC244" s="44"/>
      <c r="AD244" s="45"/>
      <c r="AE244" s="45"/>
      <c r="AF244" s="45"/>
      <c r="AG244" s="45"/>
      <c r="AH244" s="45"/>
      <c r="AI244" s="45"/>
      <c r="AJ244" s="45"/>
      <c r="AK244" s="45"/>
      <c r="AL244" s="45"/>
      <c r="AM244" s="45"/>
      <c r="AN244" s="45"/>
      <c r="AO244" s="45"/>
      <c r="AP244" s="45"/>
      <c r="AQ244" s="45"/>
      <c r="AR244" s="45"/>
      <c r="AS244" s="45"/>
      <c r="AT244" s="45"/>
      <c r="AU244" s="45"/>
      <c r="AV244" s="45"/>
      <c r="AW244" s="45"/>
      <c r="AX244" s="45"/>
      <c r="AY244" s="45"/>
      <c r="AZ244" s="45"/>
      <c r="BA244" s="45"/>
      <c r="BB244" s="45"/>
      <c r="BC244" s="45"/>
      <c r="BD244" s="45"/>
      <c r="BE244" s="45"/>
      <c r="BF244" s="45"/>
      <c r="BG244" s="45"/>
      <c r="BH244" s="45"/>
      <c r="BI244" s="45"/>
      <c r="BJ244" s="45"/>
      <c r="BK244" s="45"/>
      <c r="BL244" s="45"/>
      <c r="BM244" s="45"/>
      <c r="BN244" s="45"/>
      <c r="BO244" s="45"/>
      <c r="BP244" s="45"/>
      <c r="BQ244" s="45"/>
      <c r="BR244" s="45"/>
      <c r="BS244" s="45"/>
      <c r="BT244" s="45"/>
      <c r="BU244" s="45"/>
      <c r="BV244" s="45"/>
      <c r="BW244" s="45"/>
      <c r="BX244" s="45"/>
      <c r="BY244" s="45"/>
      <c r="BZ244" s="45"/>
      <c r="CA244" s="45"/>
      <c r="CB244" s="45"/>
      <c r="CC244" s="45"/>
      <c r="CD244" s="45"/>
      <c r="CE244" s="45"/>
      <c r="CF244" s="45"/>
      <c r="CG244" s="45"/>
      <c r="CH244" s="45"/>
      <c r="CI244" s="45"/>
      <c r="CJ244" s="45"/>
      <c r="CK244" s="45"/>
      <c r="CL244" s="45"/>
      <c r="CM244" s="45"/>
      <c r="CN244" s="45"/>
      <c r="CO244" s="45"/>
      <c r="CP244" s="45"/>
      <c r="CQ244" s="45"/>
      <c r="CR244" s="45"/>
      <c r="CS244" s="45"/>
      <c r="CT244" s="45"/>
      <c r="CU244" s="45"/>
      <c r="CV244" s="45"/>
      <c r="CW244" s="45"/>
      <c r="CX244" s="45"/>
      <c r="CY244" s="45"/>
      <c r="CZ244" s="45"/>
      <c r="DA244" s="45"/>
      <c r="DB244" s="45"/>
      <c r="DC244" s="45"/>
      <c r="DD244" s="45"/>
      <c r="DE244" s="45"/>
      <c r="DF244" s="45"/>
      <c r="DG244" s="45"/>
      <c r="DH244" s="45"/>
      <c r="DI244" s="45"/>
      <c r="DJ244" s="45"/>
      <c r="DK244" s="45"/>
      <c r="DL244" s="45"/>
      <c r="DM244" s="45"/>
      <c r="DN244" s="45"/>
      <c r="DO244" s="45"/>
      <c r="DP244" s="45"/>
      <c r="DQ244" s="45"/>
      <c r="DR244" s="45"/>
      <c r="DS244" s="45"/>
      <c r="DT244" s="45"/>
      <c r="DU244" s="45"/>
      <c r="DV244" s="45"/>
      <c r="DW244" s="45"/>
      <c r="DX244" s="45"/>
    </row>
    <row r="245" spans="1:128" s="39" customFormat="1" x14ac:dyDescent="0.2">
      <c r="A245" s="53" t="s">
        <v>1133</v>
      </c>
      <c r="B245" s="53" t="s">
        <v>380</v>
      </c>
      <c r="C245" s="47">
        <v>11</v>
      </c>
      <c r="D245" s="48">
        <v>16</v>
      </c>
      <c r="E245" s="46" t="s">
        <v>30</v>
      </c>
      <c r="F245" s="49" t="s">
        <v>315</v>
      </c>
      <c r="G245" s="122" t="s">
        <v>335</v>
      </c>
      <c r="H245" s="126" t="s">
        <v>36</v>
      </c>
      <c r="I245" s="49"/>
      <c r="J245" s="122"/>
      <c r="K245" s="126"/>
      <c r="L245" s="49"/>
      <c r="M245" s="122"/>
      <c r="N245" s="126"/>
      <c r="O245" s="49"/>
      <c r="P245" s="122"/>
      <c r="Q245" s="126"/>
      <c r="R245" s="49"/>
      <c r="S245" s="122"/>
      <c r="T245" s="126"/>
      <c r="U245" s="44" t="s">
        <v>856</v>
      </c>
      <c r="V245" s="106" t="s">
        <v>857</v>
      </c>
      <c r="W245" s="105" t="s">
        <v>246</v>
      </c>
      <c r="X245" s="105" t="s">
        <v>64</v>
      </c>
      <c r="Y245" s="44" t="s">
        <v>1625</v>
      </c>
      <c r="Z245" s="95" t="s">
        <v>1626</v>
      </c>
      <c r="AA245" s="44" t="s">
        <v>1627</v>
      </c>
      <c r="AB245" s="44" t="s">
        <v>1628</v>
      </c>
      <c r="AC245" s="44"/>
      <c r="AD245" s="45"/>
      <c r="AE245" s="45"/>
      <c r="AF245" s="45"/>
      <c r="AG245" s="45"/>
      <c r="AH245" s="45"/>
      <c r="AI245" s="45"/>
      <c r="AJ245" s="45"/>
      <c r="AK245" s="45"/>
      <c r="AL245" s="45"/>
      <c r="AM245" s="45"/>
      <c r="AN245" s="45"/>
      <c r="AO245" s="45"/>
      <c r="AP245" s="45"/>
      <c r="AQ245" s="45"/>
      <c r="AR245" s="45"/>
      <c r="AS245" s="45"/>
      <c r="AT245" s="45"/>
      <c r="AU245" s="45"/>
      <c r="AV245" s="45"/>
      <c r="AW245" s="45"/>
      <c r="AX245" s="45"/>
      <c r="AY245" s="45"/>
      <c r="AZ245" s="45"/>
      <c r="BA245" s="45"/>
      <c r="BB245" s="45"/>
      <c r="BC245" s="45"/>
      <c r="BD245" s="45"/>
      <c r="BE245" s="45"/>
      <c r="BF245" s="45"/>
      <c r="BG245" s="45"/>
      <c r="BH245" s="45"/>
      <c r="BI245" s="45"/>
      <c r="BJ245" s="45"/>
      <c r="BK245" s="45"/>
      <c r="BL245" s="45"/>
      <c r="BM245" s="45"/>
      <c r="BN245" s="45"/>
      <c r="BO245" s="45"/>
      <c r="BP245" s="45"/>
      <c r="BQ245" s="45"/>
      <c r="BR245" s="45"/>
      <c r="BS245" s="45"/>
      <c r="BT245" s="45"/>
      <c r="BU245" s="45"/>
      <c r="BV245" s="45"/>
      <c r="BW245" s="45"/>
      <c r="BX245" s="45"/>
      <c r="BY245" s="45"/>
      <c r="BZ245" s="45"/>
      <c r="CA245" s="45"/>
      <c r="CB245" s="45"/>
      <c r="CC245" s="45"/>
      <c r="CD245" s="45"/>
      <c r="CE245" s="45"/>
      <c r="CF245" s="45"/>
      <c r="CG245" s="45"/>
      <c r="CH245" s="45"/>
      <c r="CI245" s="45"/>
      <c r="CJ245" s="45"/>
      <c r="CK245" s="45"/>
      <c r="CL245" s="45"/>
      <c r="CM245" s="45"/>
      <c r="CN245" s="45"/>
      <c r="CO245" s="45"/>
      <c r="CP245" s="45"/>
      <c r="CQ245" s="45"/>
      <c r="CR245" s="45"/>
      <c r="CS245" s="45"/>
      <c r="CT245" s="45"/>
      <c r="CU245" s="45"/>
      <c r="CV245" s="45"/>
      <c r="CW245" s="45"/>
      <c r="CX245" s="45"/>
      <c r="CY245" s="45"/>
      <c r="CZ245" s="45"/>
      <c r="DA245" s="45"/>
      <c r="DB245" s="45"/>
      <c r="DC245" s="45"/>
      <c r="DD245" s="45"/>
      <c r="DE245" s="45"/>
      <c r="DF245" s="45"/>
      <c r="DG245" s="45"/>
      <c r="DH245" s="45"/>
      <c r="DI245" s="45"/>
      <c r="DJ245" s="45"/>
      <c r="DK245" s="45"/>
      <c r="DL245" s="45"/>
      <c r="DM245" s="45"/>
      <c r="DN245" s="45"/>
      <c r="DO245" s="45"/>
      <c r="DP245" s="45"/>
      <c r="DQ245" s="45"/>
      <c r="DR245" s="45"/>
      <c r="DS245" s="45"/>
      <c r="DT245" s="45"/>
      <c r="DU245" s="45"/>
      <c r="DV245" s="45"/>
      <c r="DW245" s="45"/>
      <c r="DX245" s="45"/>
    </row>
    <row r="246" spans="1:128" s="39" customFormat="1" x14ac:dyDescent="0.2">
      <c r="A246" s="53" t="s">
        <v>1133</v>
      </c>
      <c r="B246" s="53" t="s">
        <v>380</v>
      </c>
      <c r="C246" s="47">
        <v>6</v>
      </c>
      <c r="D246" s="48">
        <v>16</v>
      </c>
      <c r="E246" s="46" t="s">
        <v>30</v>
      </c>
      <c r="F246" s="49" t="s">
        <v>295</v>
      </c>
      <c r="G246" s="122" t="s">
        <v>325</v>
      </c>
      <c r="H246" s="126" t="s">
        <v>51</v>
      </c>
      <c r="I246" s="49"/>
      <c r="J246" s="122"/>
      <c r="K246" s="126"/>
      <c r="L246" s="49"/>
      <c r="M246" s="122"/>
      <c r="N246" s="126"/>
      <c r="O246" s="49"/>
      <c r="P246" s="122"/>
      <c r="Q246" s="126"/>
      <c r="R246" s="49"/>
      <c r="S246" s="122"/>
      <c r="T246" s="126"/>
      <c r="U246" s="44" t="s">
        <v>856</v>
      </c>
      <c r="V246" s="106" t="s">
        <v>857</v>
      </c>
      <c r="W246" s="105" t="s">
        <v>246</v>
      </c>
      <c r="X246" s="105" t="s">
        <v>64</v>
      </c>
      <c r="Y246" s="44" t="s">
        <v>1625</v>
      </c>
      <c r="Z246" s="95" t="s">
        <v>1626</v>
      </c>
      <c r="AA246" s="44" t="s">
        <v>1627</v>
      </c>
      <c r="AB246" s="44" t="s">
        <v>1628</v>
      </c>
      <c r="AC246" s="44"/>
    </row>
    <row r="247" spans="1:128" s="39" customFormat="1" x14ac:dyDescent="0.2">
      <c r="A247" s="53" t="s">
        <v>1120</v>
      </c>
      <c r="B247" s="53" t="s">
        <v>1420</v>
      </c>
      <c r="C247" s="47">
        <v>12</v>
      </c>
      <c r="D247" s="48">
        <v>18</v>
      </c>
      <c r="E247" s="46" t="s">
        <v>30</v>
      </c>
      <c r="F247" s="49" t="s">
        <v>345</v>
      </c>
      <c r="G247" s="122" t="s">
        <v>386</v>
      </c>
      <c r="H247" s="126" t="s">
        <v>47</v>
      </c>
      <c r="I247" s="49"/>
      <c r="J247" s="122"/>
      <c r="K247" s="126"/>
      <c r="L247" s="49"/>
      <c r="M247" s="122"/>
      <c r="N247" s="126"/>
      <c r="O247" s="49"/>
      <c r="P247" s="122"/>
      <c r="Q247" s="126"/>
      <c r="R247" s="49"/>
      <c r="S247" s="122"/>
      <c r="T247" s="126"/>
      <c r="U247" s="41" t="s">
        <v>580</v>
      </c>
      <c r="V247" s="106" t="s">
        <v>581</v>
      </c>
      <c r="W247" s="112" t="s">
        <v>88</v>
      </c>
      <c r="X247" s="106" t="s">
        <v>64</v>
      </c>
      <c r="Y247" s="44" t="s">
        <v>1416</v>
      </c>
      <c r="Z247" s="95" t="s">
        <v>1417</v>
      </c>
      <c r="AA247" s="44" t="s">
        <v>1418</v>
      </c>
      <c r="AB247" s="44" t="s">
        <v>1419</v>
      </c>
      <c r="AC247" s="44"/>
    </row>
    <row r="248" spans="1:128" s="39" customFormat="1" x14ac:dyDescent="0.2">
      <c r="A248" s="53" t="s">
        <v>768</v>
      </c>
      <c r="B248" s="53" t="s">
        <v>385</v>
      </c>
      <c r="C248" s="47">
        <v>8</v>
      </c>
      <c r="D248" s="48">
        <v>80</v>
      </c>
      <c r="E248" s="46" t="s">
        <v>30</v>
      </c>
      <c r="F248" s="49" t="s">
        <v>325</v>
      </c>
      <c r="G248" s="122" t="s">
        <v>345</v>
      </c>
      <c r="H248" s="126" t="s">
        <v>47</v>
      </c>
      <c r="I248" s="49" t="s">
        <v>315</v>
      </c>
      <c r="J248" s="122" t="s">
        <v>335</v>
      </c>
      <c r="K248" s="126" t="s">
        <v>33</v>
      </c>
      <c r="L248" s="49"/>
      <c r="M248" s="122"/>
      <c r="N248" s="126"/>
      <c r="O248" s="49"/>
      <c r="P248" s="122"/>
      <c r="Q248" s="126"/>
      <c r="R248" s="49"/>
      <c r="S248" s="122"/>
      <c r="T248" s="126"/>
      <c r="U248" s="44" t="s">
        <v>838</v>
      </c>
      <c r="V248" s="107" t="str">
        <f>VLOOKUP(U248,Sportstätten!A7:D280,2,0)</f>
        <v xml:space="preserve">Georg-Palitzsch-Straße 40 </v>
      </c>
      <c r="W248" s="113" t="str">
        <f>VLOOKUP(U248,[2]Sportstätten!A7:D280,3,0)</f>
        <v>01239</v>
      </c>
      <c r="X248" s="107" t="str">
        <f>VLOOKUP(U248,[2]Sportstätten!A7:D280,4,0)</f>
        <v>Dresden</v>
      </c>
      <c r="Y248" s="44" t="s">
        <v>1172</v>
      </c>
      <c r="Z248" s="95" t="s">
        <v>1173</v>
      </c>
      <c r="AA248" s="44" t="s">
        <v>1174</v>
      </c>
      <c r="AB248" s="44" t="s">
        <v>1175</v>
      </c>
      <c r="AC248" s="44"/>
    </row>
    <row r="249" spans="1:128" s="39" customFormat="1" x14ac:dyDescent="0.2">
      <c r="A249" s="53" t="s">
        <v>1795</v>
      </c>
      <c r="B249" s="53" t="s">
        <v>390</v>
      </c>
      <c r="C249" s="47">
        <v>7</v>
      </c>
      <c r="D249" s="48">
        <v>18</v>
      </c>
      <c r="E249" s="46" t="s">
        <v>30</v>
      </c>
      <c r="F249" s="49" t="s">
        <v>284</v>
      </c>
      <c r="G249" s="122" t="s">
        <v>315</v>
      </c>
      <c r="H249" s="126" t="s">
        <v>47</v>
      </c>
      <c r="I249" s="49" t="s">
        <v>284</v>
      </c>
      <c r="J249" s="122" t="s">
        <v>315</v>
      </c>
      <c r="K249" s="126" t="s">
        <v>33</v>
      </c>
      <c r="L249" s="49"/>
      <c r="M249" s="122"/>
      <c r="N249" s="126"/>
      <c r="O249" s="49"/>
      <c r="P249" s="122"/>
      <c r="Q249" s="126"/>
      <c r="R249" s="49"/>
      <c r="S249" s="122"/>
      <c r="T249" s="126"/>
      <c r="U249" s="44" t="s">
        <v>75</v>
      </c>
      <c r="V249" s="106" t="s">
        <v>1749</v>
      </c>
      <c r="W249" s="113" t="s">
        <v>77</v>
      </c>
      <c r="X249" s="107" t="s">
        <v>64</v>
      </c>
      <c r="Y249" s="44" t="s">
        <v>1733</v>
      </c>
      <c r="Z249" s="95" t="s">
        <v>1720</v>
      </c>
      <c r="AA249" s="44" t="s">
        <v>1734</v>
      </c>
      <c r="AB249" s="44" t="s">
        <v>1735</v>
      </c>
      <c r="AC249" s="44" t="s">
        <v>1736</v>
      </c>
    </row>
    <row r="250" spans="1:128" s="39" customFormat="1" x14ac:dyDescent="0.2">
      <c r="A250" s="53" t="s">
        <v>662</v>
      </c>
      <c r="B250" s="53" t="s">
        <v>390</v>
      </c>
      <c r="C250" s="47">
        <v>8</v>
      </c>
      <c r="D250" s="48">
        <v>24</v>
      </c>
      <c r="E250" s="46" t="s">
        <v>30</v>
      </c>
      <c r="F250" s="49" t="s">
        <v>274</v>
      </c>
      <c r="G250" s="122" t="s">
        <v>325</v>
      </c>
      <c r="H250" s="126" t="s">
        <v>36</v>
      </c>
      <c r="I250" s="49" t="s">
        <v>274</v>
      </c>
      <c r="J250" s="122" t="s">
        <v>325</v>
      </c>
      <c r="K250" s="126" t="s">
        <v>47</v>
      </c>
      <c r="L250" s="49" t="s">
        <v>274</v>
      </c>
      <c r="M250" s="122" t="s">
        <v>325</v>
      </c>
      <c r="N250" s="126" t="s">
        <v>51</v>
      </c>
      <c r="O250" s="49" t="s">
        <v>274</v>
      </c>
      <c r="P250" s="122" t="s">
        <v>325</v>
      </c>
      <c r="Q250" s="126" t="s">
        <v>33</v>
      </c>
      <c r="R250" s="49" t="s">
        <v>274</v>
      </c>
      <c r="S250" s="122" t="s">
        <v>325</v>
      </c>
      <c r="T250" s="126" t="s">
        <v>42</v>
      </c>
      <c r="U250" s="44" t="s">
        <v>100</v>
      </c>
      <c r="V250" s="106" t="s">
        <v>101</v>
      </c>
      <c r="W250" s="112" t="s">
        <v>88</v>
      </c>
      <c r="X250" s="106" t="s">
        <v>64</v>
      </c>
      <c r="Y250" s="44" t="s">
        <v>1340</v>
      </c>
      <c r="Z250" s="95"/>
      <c r="AA250" s="44" t="s">
        <v>1341</v>
      </c>
      <c r="AB250" s="44" t="s">
        <v>1342</v>
      </c>
      <c r="AC250" s="44" t="s">
        <v>1343</v>
      </c>
    </row>
    <row r="251" spans="1:128" s="43" customFormat="1" x14ac:dyDescent="0.2">
      <c r="A251" s="53" t="s">
        <v>1092</v>
      </c>
      <c r="B251" s="53" t="s">
        <v>390</v>
      </c>
      <c r="C251" s="47">
        <v>7</v>
      </c>
      <c r="D251" s="48">
        <v>18</v>
      </c>
      <c r="E251" s="46" t="s">
        <v>30</v>
      </c>
      <c r="F251" s="49" t="s">
        <v>274</v>
      </c>
      <c r="G251" s="122" t="s">
        <v>315</v>
      </c>
      <c r="H251" s="126" t="s">
        <v>47</v>
      </c>
      <c r="I251" s="49" t="s">
        <v>284</v>
      </c>
      <c r="J251" s="122" t="s">
        <v>325</v>
      </c>
      <c r="K251" s="126" t="s">
        <v>33</v>
      </c>
      <c r="L251" s="49"/>
      <c r="M251" s="122"/>
      <c r="N251" s="126"/>
      <c r="O251" s="49"/>
      <c r="P251" s="122"/>
      <c r="Q251" s="126"/>
      <c r="R251" s="49"/>
      <c r="S251" s="122"/>
      <c r="T251" s="126"/>
      <c r="U251" s="44" t="s">
        <v>114</v>
      </c>
      <c r="V251" s="106" t="s">
        <v>1670</v>
      </c>
      <c r="W251" s="106" t="s">
        <v>116</v>
      </c>
      <c r="X251" s="106" t="s">
        <v>64</v>
      </c>
      <c r="Y251" s="44" t="s">
        <v>1671</v>
      </c>
      <c r="Z251" s="95"/>
      <c r="AA251" s="44" t="s">
        <v>1672</v>
      </c>
      <c r="AB251" s="44" t="s">
        <v>1673</v>
      </c>
      <c r="AC251" s="44" t="s">
        <v>1674</v>
      </c>
      <c r="AD251" s="45"/>
      <c r="AE251" s="45"/>
      <c r="AF251" s="45"/>
      <c r="AG251" s="45"/>
      <c r="AH251" s="45"/>
      <c r="AI251" s="45"/>
      <c r="AJ251" s="45"/>
      <c r="AK251" s="45"/>
      <c r="AL251" s="45"/>
      <c r="AM251" s="45"/>
      <c r="AN251" s="45"/>
      <c r="AO251" s="45"/>
      <c r="AP251" s="45"/>
      <c r="AQ251" s="45"/>
      <c r="AR251" s="45"/>
      <c r="AS251" s="45"/>
      <c r="AT251" s="45"/>
      <c r="AU251" s="45"/>
      <c r="AV251" s="45"/>
      <c r="AW251" s="45"/>
      <c r="AX251" s="45"/>
      <c r="AY251" s="45"/>
      <c r="AZ251" s="45"/>
      <c r="BA251" s="45"/>
      <c r="BB251" s="45"/>
      <c r="BC251" s="45"/>
      <c r="BD251" s="45"/>
      <c r="BE251" s="45"/>
      <c r="BF251" s="45"/>
      <c r="BG251" s="45"/>
      <c r="BH251" s="45"/>
      <c r="BI251" s="45"/>
      <c r="BJ251" s="45"/>
      <c r="BK251" s="45"/>
      <c r="BL251" s="45"/>
      <c r="BM251" s="45"/>
      <c r="BN251" s="45"/>
      <c r="BO251" s="45"/>
      <c r="BP251" s="45"/>
      <c r="BQ251" s="45"/>
      <c r="BR251" s="45"/>
      <c r="BS251" s="45"/>
      <c r="BT251" s="45"/>
      <c r="BU251" s="45"/>
      <c r="BV251" s="45"/>
      <c r="BW251" s="45"/>
      <c r="BX251" s="45"/>
      <c r="BY251" s="45"/>
      <c r="BZ251" s="45"/>
      <c r="CA251" s="45"/>
      <c r="CB251" s="45"/>
      <c r="CC251" s="45"/>
      <c r="CD251" s="45"/>
      <c r="CE251" s="45"/>
      <c r="CF251" s="45"/>
      <c r="CG251" s="45"/>
      <c r="CH251" s="45"/>
      <c r="CI251" s="45"/>
      <c r="CJ251" s="45"/>
      <c r="CK251" s="45"/>
      <c r="CL251" s="45"/>
      <c r="CM251" s="45"/>
      <c r="CN251" s="45"/>
      <c r="CO251" s="45"/>
      <c r="CP251" s="45"/>
      <c r="CQ251" s="45"/>
      <c r="CR251" s="45"/>
      <c r="CS251" s="45"/>
      <c r="CT251" s="45"/>
      <c r="CU251" s="45"/>
      <c r="CV251" s="45"/>
      <c r="CW251" s="45"/>
      <c r="CX251" s="45"/>
      <c r="CY251" s="45"/>
      <c r="CZ251" s="45"/>
      <c r="DA251" s="45"/>
      <c r="DB251" s="45"/>
      <c r="DC251" s="45"/>
      <c r="DD251" s="45"/>
      <c r="DE251" s="45"/>
      <c r="DF251" s="45"/>
      <c r="DG251" s="45"/>
      <c r="DH251" s="45"/>
      <c r="DI251" s="45"/>
      <c r="DJ251" s="45"/>
      <c r="DK251" s="45"/>
      <c r="DL251" s="45"/>
      <c r="DM251" s="45"/>
      <c r="DN251" s="45"/>
      <c r="DO251" s="45"/>
      <c r="DP251" s="45"/>
      <c r="DQ251" s="45"/>
      <c r="DR251" s="45"/>
      <c r="DS251" s="45"/>
      <c r="DT251" s="45"/>
      <c r="DU251" s="45"/>
      <c r="DV251" s="45"/>
      <c r="DW251" s="45"/>
      <c r="DX251" s="45"/>
    </row>
    <row r="252" spans="1:128" s="43" customFormat="1" x14ac:dyDescent="0.2">
      <c r="A252" s="53" t="s">
        <v>1123</v>
      </c>
      <c r="B252" s="53" t="s">
        <v>390</v>
      </c>
      <c r="C252" s="47">
        <v>8</v>
      </c>
      <c r="D252" s="48">
        <v>10</v>
      </c>
      <c r="E252" s="46" t="s">
        <v>30</v>
      </c>
      <c r="F252" s="49" t="s">
        <v>284</v>
      </c>
      <c r="G252" s="122" t="s">
        <v>325</v>
      </c>
      <c r="H252" s="126" t="s">
        <v>47</v>
      </c>
      <c r="I252" s="49"/>
      <c r="J252" s="122"/>
      <c r="K252" s="126"/>
      <c r="L252" s="49"/>
      <c r="M252" s="122"/>
      <c r="N252" s="126"/>
      <c r="O252" s="49"/>
      <c r="P252" s="122"/>
      <c r="Q252" s="126"/>
      <c r="R252" s="49"/>
      <c r="S252" s="122"/>
      <c r="T252" s="126"/>
      <c r="U252" s="44" t="s">
        <v>107</v>
      </c>
      <c r="V252" s="107" t="s">
        <v>1253</v>
      </c>
      <c r="W252" s="113" t="s">
        <v>109</v>
      </c>
      <c r="X252" s="107" t="s">
        <v>64</v>
      </c>
      <c r="Y252" s="44" t="s">
        <v>1245</v>
      </c>
      <c r="Z252" s="95"/>
      <c r="AA252" s="44" t="s">
        <v>1246</v>
      </c>
      <c r="AB252" s="44"/>
      <c r="AC252" s="44"/>
      <c r="AD252" s="30"/>
      <c r="AE252" s="30"/>
      <c r="AF252" s="30"/>
      <c r="AG252" s="30"/>
      <c r="AH252" s="30"/>
      <c r="AI252" s="30"/>
      <c r="AJ252" s="30"/>
      <c r="AK252" s="30"/>
      <c r="AL252" s="30"/>
      <c r="AM252" s="30"/>
      <c r="AN252" s="30"/>
      <c r="AO252" s="30"/>
      <c r="AP252" s="30"/>
      <c r="AQ252" s="30"/>
      <c r="AR252" s="30"/>
      <c r="AS252" s="30"/>
      <c r="AT252" s="30"/>
      <c r="AU252" s="30"/>
      <c r="AV252" s="30"/>
      <c r="AW252" s="30"/>
      <c r="AX252" s="30"/>
      <c r="AY252" s="30"/>
      <c r="AZ252" s="30"/>
      <c r="BA252" s="30"/>
      <c r="BB252" s="30"/>
      <c r="BC252" s="30"/>
      <c r="BD252" s="30"/>
      <c r="BE252" s="30"/>
      <c r="BF252" s="30"/>
      <c r="BG252" s="30"/>
      <c r="BH252" s="30"/>
      <c r="BI252" s="30"/>
      <c r="BJ252" s="30"/>
      <c r="BK252" s="30"/>
      <c r="BL252" s="30"/>
      <c r="BM252" s="30"/>
      <c r="BN252" s="30"/>
      <c r="BO252" s="30"/>
      <c r="BP252" s="30"/>
      <c r="BQ252" s="30"/>
      <c r="BR252" s="30"/>
      <c r="BS252" s="30"/>
      <c r="BT252" s="30"/>
      <c r="BU252" s="30"/>
      <c r="BV252" s="30"/>
      <c r="BW252" s="30"/>
      <c r="BX252" s="30"/>
      <c r="BY252" s="30"/>
      <c r="BZ252" s="30"/>
      <c r="CA252" s="30"/>
      <c r="CB252" s="30"/>
      <c r="CC252" s="30"/>
      <c r="CD252" s="30"/>
      <c r="CE252" s="30"/>
      <c r="CF252" s="30"/>
      <c r="CG252" s="30"/>
      <c r="CH252" s="30"/>
      <c r="CI252" s="30"/>
      <c r="CJ252" s="30"/>
      <c r="CK252" s="30"/>
      <c r="CL252" s="30"/>
      <c r="CM252" s="30"/>
      <c r="CN252" s="30"/>
      <c r="CO252" s="30"/>
      <c r="CP252" s="30"/>
      <c r="CQ252" s="30"/>
      <c r="CR252" s="30"/>
      <c r="CS252" s="30"/>
      <c r="CT252" s="30"/>
      <c r="CU252" s="30"/>
      <c r="CV252" s="30"/>
      <c r="CW252" s="30"/>
      <c r="CX252" s="30"/>
      <c r="CY252" s="30"/>
      <c r="CZ252" s="30"/>
      <c r="DA252" s="30"/>
      <c r="DB252" s="30"/>
      <c r="DC252" s="30"/>
      <c r="DD252" s="30"/>
      <c r="DE252" s="30"/>
      <c r="DF252" s="30"/>
      <c r="DG252" s="30"/>
      <c r="DH252" s="30"/>
      <c r="DI252" s="30"/>
      <c r="DJ252" s="30"/>
      <c r="DK252" s="30"/>
      <c r="DL252" s="30"/>
      <c r="DM252" s="30"/>
      <c r="DN252" s="30"/>
      <c r="DO252" s="30"/>
      <c r="DP252" s="30"/>
      <c r="DQ252" s="30"/>
      <c r="DR252" s="30"/>
      <c r="DS252" s="30"/>
      <c r="DT252" s="30"/>
      <c r="DU252" s="30"/>
      <c r="DV252" s="30"/>
      <c r="DW252" s="30"/>
      <c r="DX252" s="30"/>
    </row>
    <row r="253" spans="1:128" s="43" customFormat="1" x14ac:dyDescent="0.2">
      <c r="A253" s="53" t="s">
        <v>1136</v>
      </c>
      <c r="B253" s="53" t="s">
        <v>390</v>
      </c>
      <c r="C253" s="47">
        <v>8</v>
      </c>
      <c r="D253" s="48">
        <v>18</v>
      </c>
      <c r="E253" s="46" t="s">
        <v>30</v>
      </c>
      <c r="F253" s="49" t="s">
        <v>279</v>
      </c>
      <c r="G253" s="122" t="s">
        <v>330</v>
      </c>
      <c r="H253" s="126" t="s">
        <v>47</v>
      </c>
      <c r="I253" s="49" t="s">
        <v>279</v>
      </c>
      <c r="J253" s="122" t="s">
        <v>330</v>
      </c>
      <c r="K253" s="126" t="s">
        <v>33</v>
      </c>
      <c r="L253" s="49"/>
      <c r="M253" s="122"/>
      <c r="N253" s="126"/>
      <c r="O253" s="49"/>
      <c r="P253" s="122"/>
      <c r="Q253" s="126"/>
      <c r="R253" s="49"/>
      <c r="S253" s="122"/>
      <c r="T253" s="126"/>
      <c r="U253" s="44" t="s">
        <v>1751</v>
      </c>
      <c r="V253" s="106" t="s">
        <v>1752</v>
      </c>
      <c r="W253" s="113" t="s">
        <v>82</v>
      </c>
      <c r="X253" s="107" t="s">
        <v>64</v>
      </c>
      <c r="Y253" s="44" t="s">
        <v>1772</v>
      </c>
      <c r="Z253" s="95"/>
      <c r="AA253" s="44" t="s">
        <v>1753</v>
      </c>
      <c r="AB253" s="44" t="s">
        <v>1754</v>
      </c>
      <c r="AC253" s="44" t="s">
        <v>1755</v>
      </c>
      <c r="AD253" s="45"/>
      <c r="AE253" s="45"/>
      <c r="AF253" s="45"/>
      <c r="AG253" s="45"/>
      <c r="AH253" s="45"/>
      <c r="AI253" s="45"/>
      <c r="AJ253" s="45"/>
      <c r="AK253" s="45"/>
      <c r="AL253" s="45"/>
      <c r="AM253" s="45"/>
      <c r="AN253" s="45"/>
      <c r="AO253" s="45"/>
      <c r="AP253" s="45"/>
      <c r="AQ253" s="45"/>
      <c r="AR253" s="45"/>
      <c r="AS253" s="45"/>
      <c r="AT253" s="45"/>
      <c r="AU253" s="45"/>
      <c r="AV253" s="45"/>
      <c r="AW253" s="45"/>
      <c r="AX253" s="45"/>
      <c r="AY253" s="45"/>
      <c r="AZ253" s="45"/>
      <c r="BA253" s="45"/>
      <c r="BB253" s="45"/>
      <c r="BC253" s="45"/>
      <c r="BD253" s="45"/>
      <c r="BE253" s="45"/>
      <c r="BF253" s="45"/>
      <c r="BG253" s="45"/>
      <c r="BH253" s="45"/>
      <c r="BI253" s="45"/>
      <c r="BJ253" s="45"/>
      <c r="BK253" s="45"/>
      <c r="BL253" s="45"/>
      <c r="BM253" s="45"/>
      <c r="BN253" s="45"/>
      <c r="BO253" s="45"/>
      <c r="BP253" s="45"/>
      <c r="BQ253" s="45"/>
      <c r="BR253" s="45"/>
      <c r="BS253" s="45"/>
      <c r="BT253" s="45"/>
      <c r="BU253" s="45"/>
      <c r="BV253" s="45"/>
      <c r="BW253" s="45"/>
      <c r="BX253" s="45"/>
      <c r="BY253" s="45"/>
      <c r="BZ253" s="45"/>
      <c r="CA253" s="45"/>
      <c r="CB253" s="45"/>
      <c r="CC253" s="45"/>
      <c r="CD253" s="45"/>
      <c r="CE253" s="45"/>
      <c r="CF253" s="45"/>
      <c r="CG253" s="45"/>
      <c r="CH253" s="45"/>
      <c r="CI253" s="45"/>
      <c r="CJ253" s="45"/>
      <c r="CK253" s="45"/>
      <c r="CL253" s="45"/>
      <c r="CM253" s="45"/>
      <c r="CN253" s="45"/>
      <c r="CO253" s="45"/>
      <c r="CP253" s="45"/>
      <c r="CQ253" s="45"/>
      <c r="CR253" s="45"/>
      <c r="CS253" s="45"/>
      <c r="CT253" s="45"/>
      <c r="CU253" s="45"/>
      <c r="CV253" s="45"/>
      <c r="CW253" s="45"/>
      <c r="CX253" s="45"/>
      <c r="CY253" s="45"/>
      <c r="CZ253" s="45"/>
      <c r="DA253" s="45"/>
      <c r="DB253" s="45"/>
      <c r="DC253" s="45"/>
      <c r="DD253" s="45"/>
      <c r="DE253" s="45"/>
      <c r="DF253" s="45"/>
      <c r="DG253" s="45"/>
      <c r="DH253" s="45"/>
      <c r="DI253" s="45"/>
      <c r="DJ253" s="45"/>
      <c r="DK253" s="45"/>
      <c r="DL253" s="45"/>
      <c r="DM253" s="45"/>
      <c r="DN253" s="45"/>
      <c r="DO253" s="45"/>
      <c r="DP253" s="45"/>
      <c r="DQ253" s="45"/>
      <c r="DR253" s="45"/>
      <c r="DS253" s="45"/>
      <c r="DT253" s="45"/>
      <c r="DU253" s="45"/>
      <c r="DV253" s="45"/>
      <c r="DW253" s="45"/>
      <c r="DX253" s="45"/>
    </row>
    <row r="254" spans="1:128" s="43" customFormat="1" x14ac:dyDescent="0.2">
      <c r="A254" s="53" t="s">
        <v>590</v>
      </c>
      <c r="B254" s="53" t="s">
        <v>411</v>
      </c>
      <c r="C254" s="47">
        <v>7</v>
      </c>
      <c r="D254" s="48">
        <v>99</v>
      </c>
      <c r="E254" s="46" t="s">
        <v>30</v>
      </c>
      <c r="F254" s="49" t="s">
        <v>310</v>
      </c>
      <c r="G254" s="122" t="s">
        <v>340</v>
      </c>
      <c r="H254" s="126" t="s">
        <v>47</v>
      </c>
      <c r="I254" s="49" t="s">
        <v>345</v>
      </c>
      <c r="J254" s="122" t="s">
        <v>376</v>
      </c>
      <c r="K254" s="126" t="s">
        <v>47</v>
      </c>
      <c r="L254" s="49" t="s">
        <v>295</v>
      </c>
      <c r="M254" s="122" t="s">
        <v>325</v>
      </c>
      <c r="N254" s="126" t="s">
        <v>33</v>
      </c>
      <c r="O254" s="49" t="s">
        <v>325</v>
      </c>
      <c r="P254" s="122" t="s">
        <v>356</v>
      </c>
      <c r="Q254" s="126" t="s">
        <v>33</v>
      </c>
      <c r="R254" s="49"/>
      <c r="S254" s="122"/>
      <c r="T254" s="126"/>
      <c r="U254" s="44" t="s">
        <v>387</v>
      </c>
      <c r="V254" s="106" t="s">
        <v>388</v>
      </c>
      <c r="W254" s="113" t="s">
        <v>130</v>
      </c>
      <c r="X254" s="107" t="s">
        <v>64</v>
      </c>
      <c r="Y254" s="44" t="s">
        <v>1823</v>
      </c>
      <c r="Z254" s="95" t="s">
        <v>1824</v>
      </c>
      <c r="AA254" s="44" t="s">
        <v>1825</v>
      </c>
      <c r="AB254" s="44" t="s">
        <v>1826</v>
      </c>
      <c r="AC254" s="44" t="s">
        <v>1830</v>
      </c>
      <c r="AD254" s="45"/>
      <c r="AE254" s="45"/>
      <c r="AF254" s="45"/>
      <c r="AG254" s="45"/>
      <c r="AH254" s="45"/>
      <c r="AI254" s="45"/>
      <c r="AJ254" s="45"/>
      <c r="AK254" s="45"/>
      <c r="AL254" s="45"/>
      <c r="AM254" s="45"/>
      <c r="AN254" s="45"/>
      <c r="AO254" s="45"/>
      <c r="AP254" s="45"/>
      <c r="AQ254" s="45"/>
      <c r="AR254" s="45"/>
      <c r="AS254" s="45"/>
      <c r="AT254" s="45"/>
      <c r="AU254" s="45"/>
      <c r="AV254" s="45"/>
      <c r="AW254" s="45"/>
      <c r="AX254" s="45"/>
      <c r="AY254" s="45"/>
      <c r="AZ254" s="45"/>
      <c r="BA254" s="45"/>
      <c r="BB254" s="45"/>
      <c r="BC254" s="45"/>
      <c r="BD254" s="45"/>
      <c r="BE254" s="45"/>
      <c r="BF254" s="45"/>
      <c r="BG254" s="45"/>
      <c r="BH254" s="45"/>
      <c r="BI254" s="45"/>
      <c r="BJ254" s="45"/>
      <c r="BK254" s="45"/>
      <c r="BL254" s="45"/>
      <c r="BM254" s="45"/>
      <c r="BN254" s="45"/>
      <c r="BO254" s="45"/>
      <c r="BP254" s="45"/>
      <c r="BQ254" s="45"/>
      <c r="BR254" s="45"/>
      <c r="BS254" s="45"/>
      <c r="BT254" s="45"/>
      <c r="BU254" s="45"/>
      <c r="BV254" s="45"/>
      <c r="BW254" s="45"/>
      <c r="BX254" s="45"/>
      <c r="BY254" s="45"/>
      <c r="BZ254" s="45"/>
      <c r="CA254" s="45"/>
      <c r="CB254" s="45"/>
      <c r="CC254" s="45"/>
      <c r="CD254" s="45"/>
      <c r="CE254" s="45"/>
      <c r="CF254" s="45"/>
      <c r="CG254" s="45"/>
      <c r="CH254" s="45"/>
      <c r="CI254" s="45"/>
      <c r="CJ254" s="45"/>
      <c r="CK254" s="45"/>
      <c r="CL254" s="45"/>
      <c r="CM254" s="45"/>
      <c r="CN254" s="45"/>
      <c r="CO254" s="45"/>
      <c r="CP254" s="45"/>
      <c r="CQ254" s="45"/>
      <c r="CR254" s="45"/>
      <c r="CS254" s="45"/>
      <c r="CT254" s="45"/>
      <c r="CU254" s="45"/>
      <c r="CV254" s="45"/>
      <c r="CW254" s="45"/>
      <c r="CX254" s="45"/>
      <c r="CY254" s="45"/>
      <c r="CZ254" s="45"/>
      <c r="DA254" s="45"/>
      <c r="DB254" s="45"/>
      <c r="DC254" s="45"/>
      <c r="DD254" s="45"/>
      <c r="DE254" s="45"/>
      <c r="DF254" s="45"/>
      <c r="DG254" s="45"/>
      <c r="DH254" s="45"/>
      <c r="DI254" s="45"/>
      <c r="DJ254" s="45"/>
      <c r="DK254" s="45"/>
      <c r="DL254" s="45"/>
      <c r="DM254" s="45"/>
      <c r="DN254" s="45"/>
      <c r="DO254" s="45"/>
      <c r="DP254" s="45"/>
      <c r="DQ254" s="45"/>
      <c r="DR254" s="45"/>
      <c r="DS254" s="45"/>
      <c r="DT254" s="45"/>
      <c r="DU254" s="45"/>
      <c r="DV254" s="45"/>
      <c r="DW254" s="45"/>
      <c r="DX254" s="45"/>
    </row>
    <row r="255" spans="1:128" s="43" customFormat="1" x14ac:dyDescent="0.2">
      <c r="A255" s="53" t="s">
        <v>590</v>
      </c>
      <c r="B255" s="53" t="s">
        <v>411</v>
      </c>
      <c r="C255" s="47">
        <v>7</v>
      </c>
      <c r="D255" s="48">
        <v>99</v>
      </c>
      <c r="E255" s="46" t="s">
        <v>30</v>
      </c>
      <c r="F255" s="49" t="s">
        <v>335</v>
      </c>
      <c r="G255" s="122" t="s">
        <v>366</v>
      </c>
      <c r="H255" s="126" t="s">
        <v>36</v>
      </c>
      <c r="I255" s="49" t="s">
        <v>366</v>
      </c>
      <c r="J255" s="122" t="s">
        <v>397</v>
      </c>
      <c r="K255" s="126" t="s">
        <v>36</v>
      </c>
      <c r="L255" s="49" t="s">
        <v>335</v>
      </c>
      <c r="M255" s="122" t="s">
        <v>366</v>
      </c>
      <c r="N255" s="126" t="s">
        <v>51</v>
      </c>
      <c r="O255" s="49" t="s">
        <v>366</v>
      </c>
      <c r="P255" s="122" t="s">
        <v>397</v>
      </c>
      <c r="Q255" s="126" t="s">
        <v>51</v>
      </c>
      <c r="R255" s="49"/>
      <c r="S255" s="122"/>
      <c r="T255" s="126"/>
      <c r="U255" s="44" t="s">
        <v>1782</v>
      </c>
      <c r="V255" s="106" t="s">
        <v>972</v>
      </c>
      <c r="W255" s="113" t="s">
        <v>394</v>
      </c>
      <c r="X255" s="107" t="s">
        <v>64</v>
      </c>
      <c r="Y255" s="44" t="s">
        <v>1827</v>
      </c>
      <c r="Z255" s="95"/>
      <c r="AA255" s="44" t="s">
        <v>1828</v>
      </c>
      <c r="AB255" s="44" t="s">
        <v>1826</v>
      </c>
      <c r="AC255" s="44" t="s">
        <v>1829</v>
      </c>
      <c r="AD255" s="45"/>
      <c r="AE255" s="45"/>
      <c r="AF255" s="45"/>
      <c r="AG255" s="45"/>
      <c r="AH255" s="45"/>
      <c r="AI255" s="45"/>
      <c r="AJ255" s="45"/>
      <c r="AK255" s="45"/>
      <c r="AL255" s="45"/>
      <c r="AM255" s="45"/>
      <c r="AN255" s="45"/>
      <c r="AO255" s="45"/>
      <c r="AP255" s="45"/>
      <c r="AQ255" s="45"/>
      <c r="AR255" s="45"/>
      <c r="AS255" s="45"/>
      <c r="AT255" s="45"/>
      <c r="AU255" s="45"/>
      <c r="AV255" s="45"/>
      <c r="AW255" s="45"/>
      <c r="AX255" s="45"/>
      <c r="AY255" s="45"/>
      <c r="AZ255" s="45"/>
      <c r="BA255" s="45"/>
      <c r="BB255" s="45"/>
      <c r="BC255" s="45"/>
      <c r="BD255" s="45"/>
      <c r="BE255" s="45"/>
      <c r="BF255" s="45"/>
      <c r="BG255" s="45"/>
      <c r="BH255" s="45"/>
      <c r="BI255" s="45"/>
      <c r="BJ255" s="45"/>
      <c r="BK255" s="45"/>
      <c r="BL255" s="45"/>
      <c r="BM255" s="45"/>
      <c r="BN255" s="45"/>
      <c r="BO255" s="45"/>
      <c r="BP255" s="45"/>
      <c r="BQ255" s="45"/>
      <c r="BR255" s="45"/>
      <c r="BS255" s="45"/>
      <c r="BT255" s="45"/>
      <c r="BU255" s="45"/>
      <c r="BV255" s="45"/>
      <c r="BW255" s="45"/>
      <c r="BX255" s="45"/>
      <c r="BY255" s="45"/>
      <c r="BZ255" s="45"/>
      <c r="CA255" s="45"/>
      <c r="CB255" s="45"/>
      <c r="CC255" s="45"/>
      <c r="CD255" s="45"/>
      <c r="CE255" s="45"/>
      <c r="CF255" s="45"/>
      <c r="CG255" s="45"/>
      <c r="CH255" s="45"/>
      <c r="CI255" s="45"/>
      <c r="CJ255" s="45"/>
      <c r="CK255" s="45"/>
      <c r="CL255" s="45"/>
      <c r="CM255" s="45"/>
      <c r="CN255" s="45"/>
      <c r="CO255" s="45"/>
      <c r="CP255" s="45"/>
      <c r="CQ255" s="45"/>
      <c r="CR255" s="45"/>
      <c r="CS255" s="45"/>
      <c r="CT255" s="45"/>
      <c r="CU255" s="45"/>
      <c r="CV255" s="45"/>
      <c r="CW255" s="45"/>
      <c r="CX255" s="45"/>
      <c r="CY255" s="45"/>
      <c r="CZ255" s="45"/>
      <c r="DA255" s="45"/>
      <c r="DB255" s="45"/>
      <c r="DC255" s="45"/>
      <c r="DD255" s="45"/>
      <c r="DE255" s="45"/>
      <c r="DF255" s="45"/>
      <c r="DG255" s="45"/>
      <c r="DH255" s="45"/>
      <c r="DI255" s="45"/>
      <c r="DJ255" s="45"/>
      <c r="DK255" s="45"/>
      <c r="DL255" s="45"/>
      <c r="DM255" s="45"/>
      <c r="DN255" s="45"/>
      <c r="DO255" s="45"/>
      <c r="DP255" s="45"/>
      <c r="DQ255" s="45"/>
      <c r="DR255" s="45"/>
      <c r="DS255" s="45"/>
      <c r="DT255" s="45"/>
      <c r="DU255" s="45"/>
      <c r="DV255" s="45"/>
      <c r="DW255" s="45"/>
      <c r="DX255" s="45"/>
    </row>
    <row r="256" spans="1:128" s="43" customFormat="1" x14ac:dyDescent="0.2">
      <c r="A256" s="53" t="s">
        <v>678</v>
      </c>
      <c r="B256" s="53" t="s">
        <v>411</v>
      </c>
      <c r="C256" s="47">
        <v>7</v>
      </c>
      <c r="D256" s="48">
        <v>18</v>
      </c>
      <c r="E256" s="46" t="s">
        <v>30</v>
      </c>
      <c r="F256" s="49" t="s">
        <v>305</v>
      </c>
      <c r="G256" s="122" t="s">
        <v>330</v>
      </c>
      <c r="H256" s="126" t="s">
        <v>51</v>
      </c>
      <c r="I256" s="49" t="s">
        <v>295</v>
      </c>
      <c r="J256" s="122" t="s">
        <v>325</v>
      </c>
      <c r="K256" s="126" t="s">
        <v>33</v>
      </c>
      <c r="L256" s="63"/>
      <c r="M256" s="110"/>
      <c r="N256" s="46"/>
      <c r="O256" s="49"/>
      <c r="P256" s="122"/>
      <c r="Q256" s="126"/>
      <c r="R256" s="49"/>
      <c r="S256" s="122"/>
      <c r="T256" s="126"/>
      <c r="U256" s="44" t="s">
        <v>636</v>
      </c>
      <c r="V256" s="107" t="str">
        <f>VLOOKUP(U256,Sportstätten!A11:D284,2,0)</f>
        <v xml:space="preserve">Chemnitzer Straße 83 </v>
      </c>
      <c r="W256" s="113" t="str">
        <f>VLOOKUP(U256,[5]Sportstätten!A11:D284,3,0)</f>
        <v>01187</v>
      </c>
      <c r="X256" s="107" t="str">
        <f>VLOOKUP(U256,[5]Sportstätten!A11:D284,4,0)</f>
        <v>Dresden</v>
      </c>
      <c r="Y256" s="44" t="s">
        <v>1183</v>
      </c>
      <c r="Z256" s="95" t="s">
        <v>1184</v>
      </c>
      <c r="AA256" s="44" t="s">
        <v>1185</v>
      </c>
      <c r="AB256" s="44" t="s">
        <v>1186</v>
      </c>
      <c r="AC256" s="44"/>
      <c r="AD256" s="45"/>
      <c r="AE256" s="45"/>
      <c r="AF256" s="45"/>
      <c r="AG256" s="45"/>
      <c r="AH256" s="45"/>
      <c r="AI256" s="45"/>
      <c r="AJ256" s="45"/>
      <c r="AK256" s="45"/>
      <c r="AL256" s="45"/>
      <c r="AM256" s="45"/>
      <c r="AN256" s="45"/>
      <c r="AO256" s="45"/>
      <c r="AP256" s="45"/>
      <c r="AQ256" s="45"/>
      <c r="AR256" s="45"/>
      <c r="AS256" s="45"/>
      <c r="AT256" s="45"/>
      <c r="AU256" s="45"/>
      <c r="AV256" s="45"/>
      <c r="AW256" s="45"/>
      <c r="AX256" s="45"/>
      <c r="AY256" s="45"/>
      <c r="AZ256" s="45"/>
      <c r="BA256" s="45"/>
      <c r="BB256" s="45"/>
      <c r="BC256" s="45"/>
      <c r="BD256" s="45"/>
      <c r="BE256" s="45"/>
      <c r="BF256" s="45"/>
      <c r="BG256" s="45"/>
      <c r="BH256" s="45"/>
      <c r="BI256" s="45"/>
      <c r="BJ256" s="45"/>
      <c r="BK256" s="45"/>
      <c r="BL256" s="45"/>
      <c r="BM256" s="45"/>
      <c r="BN256" s="45"/>
      <c r="BO256" s="45"/>
      <c r="BP256" s="45"/>
      <c r="BQ256" s="45"/>
      <c r="BR256" s="45"/>
      <c r="BS256" s="45"/>
      <c r="BT256" s="45"/>
      <c r="BU256" s="45"/>
      <c r="BV256" s="45"/>
      <c r="BW256" s="45"/>
      <c r="BX256" s="45"/>
      <c r="BY256" s="45"/>
      <c r="BZ256" s="45"/>
      <c r="CA256" s="45"/>
      <c r="CB256" s="45"/>
      <c r="CC256" s="45"/>
      <c r="CD256" s="45"/>
      <c r="CE256" s="45"/>
      <c r="CF256" s="45"/>
      <c r="CG256" s="45"/>
      <c r="CH256" s="45"/>
      <c r="CI256" s="45"/>
      <c r="CJ256" s="45"/>
      <c r="CK256" s="45"/>
      <c r="CL256" s="45"/>
      <c r="CM256" s="45"/>
      <c r="CN256" s="45"/>
      <c r="CO256" s="45"/>
      <c r="CP256" s="45"/>
      <c r="CQ256" s="45"/>
      <c r="CR256" s="45"/>
      <c r="CS256" s="45"/>
      <c r="CT256" s="45"/>
      <c r="CU256" s="45"/>
      <c r="CV256" s="45"/>
      <c r="CW256" s="45"/>
      <c r="CX256" s="45"/>
      <c r="CY256" s="45"/>
      <c r="CZ256" s="45"/>
      <c r="DA256" s="45"/>
      <c r="DB256" s="45"/>
      <c r="DC256" s="45"/>
      <c r="DD256" s="45"/>
      <c r="DE256" s="45"/>
      <c r="DF256" s="45"/>
      <c r="DG256" s="45"/>
      <c r="DH256" s="45"/>
      <c r="DI256" s="45"/>
      <c r="DJ256" s="45"/>
      <c r="DK256" s="45"/>
      <c r="DL256" s="45"/>
      <c r="DM256" s="45"/>
      <c r="DN256" s="45"/>
      <c r="DO256" s="45"/>
      <c r="DP256" s="45"/>
      <c r="DQ256" s="45"/>
      <c r="DR256" s="45"/>
      <c r="DS256" s="45"/>
      <c r="DT256" s="45"/>
      <c r="DU256" s="45"/>
      <c r="DV256" s="45"/>
      <c r="DW256" s="45"/>
      <c r="DX256" s="45"/>
    </row>
    <row r="257" spans="1:128" s="43" customFormat="1" x14ac:dyDescent="0.2">
      <c r="A257" s="53" t="s">
        <v>678</v>
      </c>
      <c r="B257" s="53" t="s">
        <v>411</v>
      </c>
      <c r="C257" s="47">
        <v>16</v>
      </c>
      <c r="D257" s="48">
        <v>18</v>
      </c>
      <c r="E257" s="46" t="s">
        <v>30</v>
      </c>
      <c r="F257" s="49" t="s">
        <v>345</v>
      </c>
      <c r="G257" s="122" t="s">
        <v>386</v>
      </c>
      <c r="H257" s="126" t="s">
        <v>36</v>
      </c>
      <c r="I257" s="49"/>
      <c r="J257" s="122"/>
      <c r="K257" s="126"/>
      <c r="L257" s="49"/>
      <c r="M257" s="122"/>
      <c r="N257" s="126"/>
      <c r="O257" s="49"/>
      <c r="P257" s="122"/>
      <c r="Q257" s="126"/>
      <c r="R257" s="49"/>
      <c r="S257" s="122"/>
      <c r="T257" s="126"/>
      <c r="U257" s="44" t="s">
        <v>636</v>
      </c>
      <c r="V257" s="107" t="str">
        <f>VLOOKUP(U257,Sportstätten!A12:D285,2,0)</f>
        <v xml:space="preserve">Chemnitzer Straße 83 </v>
      </c>
      <c r="W257" s="113" t="str">
        <f>VLOOKUP(U257,[5]Sportstätten!A12:D285,3,0)</f>
        <v>01187</v>
      </c>
      <c r="X257" s="107" t="str">
        <f>VLOOKUP(U257,[5]Sportstätten!A12:D285,4,0)</f>
        <v>Dresden</v>
      </c>
      <c r="Y257" s="44" t="s">
        <v>1183</v>
      </c>
      <c r="Z257" s="95" t="s">
        <v>1184</v>
      </c>
      <c r="AA257" s="44" t="s">
        <v>1185</v>
      </c>
      <c r="AB257" s="44" t="s">
        <v>1186</v>
      </c>
      <c r="AC257" s="44"/>
      <c r="AD257" s="45"/>
      <c r="AE257" s="45"/>
      <c r="AF257" s="45"/>
      <c r="AG257" s="45"/>
      <c r="AH257" s="45"/>
      <c r="AI257" s="45"/>
      <c r="AJ257" s="45"/>
      <c r="AK257" s="45"/>
      <c r="AL257" s="45"/>
      <c r="AM257" s="45"/>
      <c r="AN257" s="45"/>
      <c r="AO257" s="45"/>
      <c r="AP257" s="45"/>
      <c r="AQ257" s="45"/>
      <c r="AR257" s="45"/>
      <c r="AS257" s="45"/>
      <c r="AT257" s="45"/>
      <c r="AU257" s="45"/>
      <c r="AV257" s="45"/>
      <c r="AW257" s="45"/>
      <c r="AX257" s="45"/>
      <c r="AY257" s="45"/>
      <c r="AZ257" s="45"/>
      <c r="BA257" s="45"/>
      <c r="BB257" s="45"/>
      <c r="BC257" s="45"/>
      <c r="BD257" s="45"/>
      <c r="BE257" s="45"/>
      <c r="BF257" s="45"/>
      <c r="BG257" s="45"/>
      <c r="BH257" s="45"/>
      <c r="BI257" s="45"/>
      <c r="BJ257" s="45"/>
      <c r="BK257" s="45"/>
      <c r="BL257" s="45"/>
      <c r="BM257" s="45"/>
      <c r="BN257" s="45"/>
      <c r="BO257" s="45"/>
      <c r="BP257" s="45"/>
      <c r="BQ257" s="45"/>
      <c r="BR257" s="45"/>
      <c r="BS257" s="45"/>
      <c r="BT257" s="45"/>
      <c r="BU257" s="45"/>
      <c r="BV257" s="45"/>
      <c r="BW257" s="45"/>
      <c r="BX257" s="45"/>
      <c r="BY257" s="45"/>
      <c r="BZ257" s="45"/>
      <c r="CA257" s="45"/>
      <c r="CB257" s="45"/>
      <c r="CC257" s="45"/>
      <c r="CD257" s="45"/>
      <c r="CE257" s="45"/>
      <c r="CF257" s="45"/>
      <c r="CG257" s="45"/>
      <c r="CH257" s="45"/>
      <c r="CI257" s="45"/>
      <c r="CJ257" s="45"/>
      <c r="CK257" s="45"/>
      <c r="CL257" s="45"/>
      <c r="CM257" s="45"/>
      <c r="CN257" s="45"/>
      <c r="CO257" s="45"/>
      <c r="CP257" s="45"/>
      <c r="CQ257" s="45"/>
      <c r="CR257" s="45"/>
      <c r="CS257" s="45"/>
      <c r="CT257" s="45"/>
      <c r="CU257" s="45"/>
      <c r="CV257" s="45"/>
      <c r="CW257" s="45"/>
      <c r="CX257" s="45"/>
      <c r="CY257" s="45"/>
      <c r="CZ257" s="45"/>
      <c r="DA257" s="45"/>
      <c r="DB257" s="45"/>
      <c r="DC257" s="45"/>
      <c r="DD257" s="45"/>
      <c r="DE257" s="45"/>
      <c r="DF257" s="45"/>
      <c r="DG257" s="45"/>
      <c r="DH257" s="45"/>
      <c r="DI257" s="45"/>
      <c r="DJ257" s="45"/>
      <c r="DK257" s="45"/>
      <c r="DL257" s="45"/>
      <c r="DM257" s="45"/>
      <c r="DN257" s="45"/>
      <c r="DO257" s="45"/>
      <c r="DP257" s="45"/>
      <c r="DQ257" s="45"/>
      <c r="DR257" s="45"/>
      <c r="DS257" s="45"/>
      <c r="DT257" s="45"/>
      <c r="DU257" s="45"/>
      <c r="DV257" s="45"/>
      <c r="DW257" s="45"/>
      <c r="DX257" s="45"/>
    </row>
    <row r="258" spans="1:128" s="39" customFormat="1" x14ac:dyDescent="0.2">
      <c r="A258" s="53" t="s">
        <v>686</v>
      </c>
      <c r="B258" s="53" t="s">
        <v>411</v>
      </c>
      <c r="C258" s="47">
        <v>8</v>
      </c>
      <c r="D258" s="48">
        <v>18</v>
      </c>
      <c r="E258" s="46" t="s">
        <v>30</v>
      </c>
      <c r="F258" s="49" t="s">
        <v>295</v>
      </c>
      <c r="G258" s="122" t="s">
        <v>315</v>
      </c>
      <c r="H258" s="126" t="s">
        <v>36</v>
      </c>
      <c r="I258" s="49" t="s">
        <v>320</v>
      </c>
      <c r="J258" s="122" t="s">
        <v>340</v>
      </c>
      <c r="K258" s="126" t="s">
        <v>36</v>
      </c>
      <c r="L258" s="49"/>
      <c r="M258" s="122"/>
      <c r="N258" s="126"/>
      <c r="O258" s="49"/>
      <c r="P258" s="122"/>
      <c r="Q258" s="126"/>
      <c r="R258" s="49"/>
      <c r="S258" s="122"/>
      <c r="T258" s="126"/>
      <c r="U258" s="44" t="s">
        <v>408</v>
      </c>
      <c r="V258" s="106" t="s">
        <v>409</v>
      </c>
      <c r="W258" s="112" t="s">
        <v>116</v>
      </c>
      <c r="X258" s="106" t="s">
        <v>64</v>
      </c>
      <c r="Y258" s="44" t="s">
        <v>1442</v>
      </c>
      <c r="Z258" s="95"/>
      <c r="AA258" s="44" t="s">
        <v>1443</v>
      </c>
      <c r="AB258" s="44" t="s">
        <v>1444</v>
      </c>
      <c r="AC258" s="44"/>
    </row>
    <row r="259" spans="1:128" s="39" customFormat="1" x14ac:dyDescent="0.2">
      <c r="A259" s="53" t="s">
        <v>686</v>
      </c>
      <c r="B259" s="53" t="s">
        <v>411</v>
      </c>
      <c r="C259" s="47">
        <v>18</v>
      </c>
      <c r="D259" s="48">
        <v>99</v>
      </c>
      <c r="E259" s="46" t="s">
        <v>30</v>
      </c>
      <c r="F259" s="49" t="s">
        <v>345</v>
      </c>
      <c r="G259" s="122" t="s">
        <v>376</v>
      </c>
      <c r="H259" s="126" t="s">
        <v>36</v>
      </c>
      <c r="I259" s="49"/>
      <c r="J259" s="122"/>
      <c r="K259" s="126"/>
      <c r="L259" s="49"/>
      <c r="M259" s="122"/>
      <c r="N259" s="126"/>
      <c r="O259" s="49"/>
      <c r="P259" s="122"/>
      <c r="Q259" s="126"/>
      <c r="R259" s="49"/>
      <c r="S259" s="122"/>
      <c r="T259" s="126"/>
      <c r="U259" s="44" t="s">
        <v>408</v>
      </c>
      <c r="V259" s="106" t="s">
        <v>409</v>
      </c>
      <c r="W259" s="112" t="s">
        <v>116</v>
      </c>
      <c r="X259" s="106" t="s">
        <v>64</v>
      </c>
      <c r="Y259" s="44" t="s">
        <v>1442</v>
      </c>
      <c r="Z259" s="95"/>
      <c r="AA259" s="44" t="s">
        <v>1443</v>
      </c>
      <c r="AB259" s="44" t="s">
        <v>1444</v>
      </c>
      <c r="AC259" s="44"/>
    </row>
    <row r="260" spans="1:128" s="39" customFormat="1" x14ac:dyDescent="0.2">
      <c r="A260" s="53" t="s">
        <v>686</v>
      </c>
      <c r="B260" s="53" t="s">
        <v>411</v>
      </c>
      <c r="C260" s="47">
        <v>18</v>
      </c>
      <c r="D260" s="48">
        <v>99</v>
      </c>
      <c r="E260" s="46" t="s">
        <v>30</v>
      </c>
      <c r="F260" s="49" t="s">
        <v>330</v>
      </c>
      <c r="G260" s="122" t="s">
        <v>371</v>
      </c>
      <c r="H260" s="126" t="s">
        <v>36</v>
      </c>
      <c r="I260" s="49" t="s">
        <v>249</v>
      </c>
      <c r="J260" s="122" t="s">
        <v>279</v>
      </c>
      <c r="K260" s="126" t="s">
        <v>42</v>
      </c>
      <c r="L260" s="49"/>
      <c r="M260" s="122"/>
      <c r="N260" s="126"/>
      <c r="O260" s="49"/>
      <c r="P260" s="122"/>
      <c r="Q260" s="126"/>
      <c r="R260" s="49"/>
      <c r="S260" s="122"/>
      <c r="T260" s="126"/>
      <c r="U260" s="44" t="s">
        <v>1445</v>
      </c>
      <c r="V260" s="106" t="s">
        <v>1449</v>
      </c>
      <c r="W260" s="112" t="s">
        <v>1450</v>
      </c>
      <c r="X260" s="106" t="s">
        <v>1451</v>
      </c>
      <c r="Y260" s="44" t="s">
        <v>1442</v>
      </c>
      <c r="Z260" s="95"/>
      <c r="AA260" s="44" t="s">
        <v>1443</v>
      </c>
      <c r="AB260" s="44" t="s">
        <v>1444</v>
      </c>
      <c r="AC260" s="44" t="s">
        <v>1446</v>
      </c>
    </row>
    <row r="261" spans="1:128" s="39" customFormat="1" x14ac:dyDescent="0.2">
      <c r="A261" s="53" t="s">
        <v>686</v>
      </c>
      <c r="B261" s="53" t="s">
        <v>411</v>
      </c>
      <c r="C261" s="47">
        <v>18</v>
      </c>
      <c r="D261" s="48">
        <v>99</v>
      </c>
      <c r="E261" s="46" t="s">
        <v>30</v>
      </c>
      <c r="F261" s="49" t="s">
        <v>335</v>
      </c>
      <c r="G261" s="122" t="s">
        <v>366</v>
      </c>
      <c r="H261" s="126" t="s">
        <v>47</v>
      </c>
      <c r="I261" s="49" t="s">
        <v>335</v>
      </c>
      <c r="J261" s="122" t="s">
        <v>366</v>
      </c>
      <c r="K261" s="126" t="s">
        <v>42</v>
      </c>
      <c r="L261" s="49"/>
      <c r="M261" s="122"/>
      <c r="N261" s="126"/>
      <c r="O261" s="49"/>
      <c r="P261" s="122"/>
      <c r="Q261" s="126"/>
      <c r="R261" s="49"/>
      <c r="S261" s="122"/>
      <c r="T261" s="126"/>
      <c r="U261" s="44" t="s">
        <v>777</v>
      </c>
      <c r="V261" s="106" t="s">
        <v>778</v>
      </c>
      <c r="W261" s="112" t="s">
        <v>82</v>
      </c>
      <c r="X261" s="106" t="s">
        <v>64</v>
      </c>
      <c r="Y261" s="44" t="s">
        <v>1442</v>
      </c>
      <c r="Z261" s="95"/>
      <c r="AA261" s="44" t="s">
        <v>1443</v>
      </c>
      <c r="AB261" s="44" t="s">
        <v>1444</v>
      </c>
      <c r="AC261" s="44"/>
    </row>
    <row r="262" spans="1:128" s="39" customFormat="1" x14ac:dyDescent="0.2">
      <c r="A262" s="53" t="s">
        <v>686</v>
      </c>
      <c r="B262" s="53" t="s">
        <v>411</v>
      </c>
      <c r="C262" s="47">
        <v>8</v>
      </c>
      <c r="D262" s="48">
        <v>18</v>
      </c>
      <c r="E262" s="46" t="s">
        <v>30</v>
      </c>
      <c r="F262" s="49" t="s">
        <v>295</v>
      </c>
      <c r="G262" s="122" t="s">
        <v>325</v>
      </c>
      <c r="H262" s="126" t="s">
        <v>51</v>
      </c>
      <c r="I262" s="49"/>
      <c r="J262" s="122"/>
      <c r="K262" s="126"/>
      <c r="L262" s="49"/>
      <c r="M262" s="122"/>
      <c r="N262" s="126"/>
      <c r="O262" s="49"/>
      <c r="P262" s="122"/>
      <c r="Q262" s="126"/>
      <c r="R262" s="49"/>
      <c r="S262" s="122"/>
      <c r="T262" s="126"/>
      <c r="U262" s="44" t="s">
        <v>261</v>
      </c>
      <c r="V262" s="106" t="s">
        <v>262</v>
      </c>
      <c r="W262" s="112" t="s">
        <v>173</v>
      </c>
      <c r="X262" s="106" t="s">
        <v>64</v>
      </c>
      <c r="Y262" s="44" t="s">
        <v>1442</v>
      </c>
      <c r="Z262" s="95"/>
      <c r="AA262" s="44" t="s">
        <v>1443</v>
      </c>
      <c r="AB262" s="44" t="s">
        <v>1444</v>
      </c>
      <c r="AC262" s="44"/>
    </row>
    <row r="263" spans="1:128" s="39" customFormat="1" x14ac:dyDescent="0.2">
      <c r="A263" s="53" t="s">
        <v>686</v>
      </c>
      <c r="B263" s="53" t="s">
        <v>411</v>
      </c>
      <c r="C263" s="47">
        <v>18</v>
      </c>
      <c r="D263" s="48">
        <v>99</v>
      </c>
      <c r="E263" s="46" t="s">
        <v>30</v>
      </c>
      <c r="F263" s="49" t="s">
        <v>330</v>
      </c>
      <c r="G263" s="122" t="s">
        <v>371</v>
      </c>
      <c r="H263" s="126" t="s">
        <v>51</v>
      </c>
      <c r="I263" s="49"/>
      <c r="J263" s="122"/>
      <c r="K263" s="126"/>
      <c r="L263" s="49"/>
      <c r="M263" s="122"/>
      <c r="N263" s="126"/>
      <c r="O263" s="49"/>
      <c r="P263" s="122"/>
      <c r="Q263" s="126"/>
      <c r="R263" s="49"/>
      <c r="S263" s="122"/>
      <c r="T263" s="126"/>
      <c r="U263" s="44" t="s">
        <v>1445</v>
      </c>
      <c r="V263" s="106" t="s">
        <v>1449</v>
      </c>
      <c r="W263" s="112" t="s">
        <v>1450</v>
      </c>
      <c r="X263" s="106" t="s">
        <v>1451</v>
      </c>
      <c r="Y263" s="44" t="s">
        <v>1442</v>
      </c>
      <c r="Z263" s="95"/>
      <c r="AA263" s="44" t="s">
        <v>1443</v>
      </c>
      <c r="AB263" s="44" t="s">
        <v>1444</v>
      </c>
      <c r="AC263" s="44" t="s">
        <v>1447</v>
      </c>
    </row>
    <row r="264" spans="1:128" s="39" customFormat="1" ht="14.25" customHeight="1" x14ac:dyDescent="0.25">
      <c r="A264" s="53" t="s">
        <v>686</v>
      </c>
      <c r="B264" s="53" t="s">
        <v>411</v>
      </c>
      <c r="C264" s="47">
        <v>8</v>
      </c>
      <c r="D264" s="48">
        <v>99</v>
      </c>
      <c r="E264" s="46" t="s">
        <v>30</v>
      </c>
      <c r="F264" s="49" t="s">
        <v>274</v>
      </c>
      <c r="G264" s="122" t="s">
        <v>295</v>
      </c>
      <c r="H264" s="126" t="s">
        <v>33</v>
      </c>
      <c r="I264" s="49" t="s">
        <v>295</v>
      </c>
      <c r="J264" s="122" t="s">
        <v>320</v>
      </c>
      <c r="K264" s="126" t="s">
        <v>33</v>
      </c>
      <c r="L264" s="49" t="s">
        <v>325</v>
      </c>
      <c r="M264" s="122" t="s">
        <v>356</v>
      </c>
      <c r="N264" s="126" t="s">
        <v>33</v>
      </c>
      <c r="O264" s="49"/>
      <c r="P264" s="122"/>
      <c r="Q264" s="126"/>
      <c r="R264" s="49"/>
      <c r="S264" s="122"/>
      <c r="T264" s="126"/>
      <c r="U264" s="40"/>
      <c r="V264" s="106"/>
      <c r="W264" s="112"/>
      <c r="X264" s="106"/>
      <c r="Y264" s="44" t="s">
        <v>1442</v>
      </c>
      <c r="Z264" s="95"/>
      <c r="AA264" s="44" t="s">
        <v>1443</v>
      </c>
      <c r="AB264" s="44" t="s">
        <v>1444</v>
      </c>
      <c r="AC264" s="44" t="s">
        <v>1448</v>
      </c>
    </row>
    <row r="265" spans="1:128" s="39" customFormat="1" x14ac:dyDescent="0.2">
      <c r="A265" s="53" t="s">
        <v>686</v>
      </c>
      <c r="B265" s="53" t="s">
        <v>411</v>
      </c>
      <c r="C265" s="47">
        <v>8</v>
      </c>
      <c r="D265" s="48">
        <v>18</v>
      </c>
      <c r="E265" s="46" t="s">
        <v>30</v>
      </c>
      <c r="F265" s="49" t="s">
        <v>295</v>
      </c>
      <c r="G265" s="122" t="s">
        <v>315</v>
      </c>
      <c r="H265" s="126" t="s">
        <v>33</v>
      </c>
      <c r="I265" s="49" t="s">
        <v>315</v>
      </c>
      <c r="J265" s="122" t="s">
        <v>335</v>
      </c>
      <c r="K265" s="126" t="s">
        <v>33</v>
      </c>
      <c r="L265" s="49"/>
      <c r="M265" s="122"/>
      <c r="N265" s="126"/>
      <c r="O265" s="49"/>
      <c r="P265" s="122"/>
      <c r="Q265" s="126"/>
      <c r="R265" s="49"/>
      <c r="S265" s="122"/>
      <c r="T265" s="126"/>
      <c r="U265" s="44" t="s">
        <v>777</v>
      </c>
      <c r="V265" s="106" t="s">
        <v>778</v>
      </c>
      <c r="W265" s="112" t="s">
        <v>82</v>
      </c>
      <c r="X265" s="106" t="s">
        <v>64</v>
      </c>
      <c r="Y265" s="44" t="s">
        <v>1442</v>
      </c>
      <c r="Z265" s="95"/>
      <c r="AA265" s="44" t="s">
        <v>1443</v>
      </c>
      <c r="AB265" s="44" t="s">
        <v>1444</v>
      </c>
      <c r="AC265" s="44"/>
    </row>
    <row r="266" spans="1:128" s="39" customFormat="1" x14ac:dyDescent="0.2">
      <c r="A266" s="53" t="s">
        <v>686</v>
      </c>
      <c r="B266" s="53" t="s">
        <v>411</v>
      </c>
      <c r="C266" s="47">
        <v>8</v>
      </c>
      <c r="D266" s="48">
        <v>18</v>
      </c>
      <c r="E266" s="46" t="s">
        <v>30</v>
      </c>
      <c r="F266" s="49" t="s">
        <v>279</v>
      </c>
      <c r="G266" s="122" t="s">
        <v>300</v>
      </c>
      <c r="H266" s="126" t="s">
        <v>42</v>
      </c>
      <c r="I266" s="49"/>
      <c r="J266" s="122"/>
      <c r="K266" s="126"/>
      <c r="L266" s="49"/>
      <c r="M266" s="122"/>
      <c r="N266" s="126"/>
      <c r="O266" s="49"/>
      <c r="P266" s="122"/>
      <c r="Q266" s="126"/>
      <c r="R266" s="49"/>
      <c r="S266" s="122"/>
      <c r="T266" s="126"/>
      <c r="U266" s="44" t="s">
        <v>1445</v>
      </c>
      <c r="V266" s="106" t="s">
        <v>1449</v>
      </c>
      <c r="W266" s="112" t="s">
        <v>1450</v>
      </c>
      <c r="X266" s="106" t="s">
        <v>1451</v>
      </c>
      <c r="Y266" s="44" t="s">
        <v>1442</v>
      </c>
      <c r="Z266" s="95"/>
      <c r="AA266" s="44" t="s">
        <v>1443</v>
      </c>
      <c r="AB266" s="44" t="s">
        <v>1444</v>
      </c>
      <c r="AC266" s="44" t="s">
        <v>1446</v>
      </c>
    </row>
    <row r="267" spans="1:128" s="39" customFormat="1" x14ac:dyDescent="0.2">
      <c r="A267" s="53" t="s">
        <v>727</v>
      </c>
      <c r="B267" s="53" t="s">
        <v>411</v>
      </c>
      <c r="C267" s="47">
        <v>7</v>
      </c>
      <c r="D267" s="48">
        <v>12</v>
      </c>
      <c r="E267" s="46" t="s">
        <v>30</v>
      </c>
      <c r="F267" s="49" t="s">
        <v>305</v>
      </c>
      <c r="G267" s="122" t="s">
        <v>335</v>
      </c>
      <c r="H267" s="126" t="s">
        <v>36</v>
      </c>
      <c r="I267" s="49"/>
      <c r="J267" s="122"/>
      <c r="K267" s="126"/>
      <c r="L267" s="49"/>
      <c r="M267" s="122"/>
      <c r="N267" s="126"/>
      <c r="O267" s="49"/>
      <c r="P267" s="122"/>
      <c r="Q267" s="126"/>
      <c r="R267" s="49"/>
      <c r="S267" s="122"/>
      <c r="T267" s="126"/>
      <c r="U267" s="44" t="s">
        <v>220</v>
      </c>
      <c r="V267" s="106" t="s">
        <v>221</v>
      </c>
      <c r="W267" s="112" t="s">
        <v>173</v>
      </c>
      <c r="X267" s="106" t="s">
        <v>64</v>
      </c>
      <c r="Y267" s="44" t="s">
        <v>1478</v>
      </c>
      <c r="Z267" s="95" t="s">
        <v>1474</v>
      </c>
      <c r="AA267" s="44" t="s">
        <v>1475</v>
      </c>
      <c r="AB267" s="44" t="s">
        <v>1476</v>
      </c>
      <c r="AC267" s="44"/>
    </row>
    <row r="268" spans="1:128" s="39" customFormat="1" x14ac:dyDescent="0.2">
      <c r="A268" s="53" t="s">
        <v>1087</v>
      </c>
      <c r="B268" s="53" t="s">
        <v>411</v>
      </c>
      <c r="C268" s="47">
        <v>12</v>
      </c>
      <c r="D268" s="48">
        <v>99</v>
      </c>
      <c r="E268" s="46" t="s">
        <v>30</v>
      </c>
      <c r="F268" s="49" t="s">
        <v>325</v>
      </c>
      <c r="G268" s="122" t="s">
        <v>366</v>
      </c>
      <c r="H268" s="126" t="s">
        <v>36</v>
      </c>
      <c r="I268" s="49" t="s">
        <v>325</v>
      </c>
      <c r="J268" s="122" t="s">
        <v>366</v>
      </c>
      <c r="K268" s="126" t="s">
        <v>33</v>
      </c>
      <c r="L268" s="49"/>
      <c r="M268" s="122"/>
      <c r="N268" s="126"/>
      <c r="O268" s="49"/>
      <c r="P268" s="122"/>
      <c r="Q268" s="126"/>
      <c r="R268" s="49"/>
      <c r="S268" s="122"/>
      <c r="T268" s="126"/>
      <c r="U268" s="44" t="s">
        <v>644</v>
      </c>
      <c r="V268" s="107" t="str">
        <f>VLOOKUP(U268,[12]Sportstätten!A62:D335,2,0)</f>
        <v xml:space="preserve">Wachsbleichstraße 6 </v>
      </c>
      <c r="W268" s="113" t="str">
        <f>VLOOKUP(U268,[12]Sportstätten!A62:D335,3,0)</f>
        <v>01067</v>
      </c>
      <c r="X268" s="107" t="str">
        <f>VLOOKUP(U268,[12]Sportstätten!A62:D335,4,0)</f>
        <v>Dresden</v>
      </c>
      <c r="Y268" s="44" t="s">
        <v>1254</v>
      </c>
      <c r="Z268" s="95" t="s">
        <v>1255</v>
      </c>
      <c r="AA268" s="44"/>
      <c r="AB268" s="44" t="s">
        <v>1256</v>
      </c>
      <c r="AC268" s="44"/>
    </row>
    <row r="269" spans="1:128" s="39" customFormat="1" x14ac:dyDescent="0.2">
      <c r="A269" s="53" t="s">
        <v>1120</v>
      </c>
      <c r="B269" s="53" t="s">
        <v>411</v>
      </c>
      <c r="C269" s="47">
        <v>9</v>
      </c>
      <c r="D269" s="48">
        <v>18</v>
      </c>
      <c r="E269" s="46" t="s">
        <v>30</v>
      </c>
      <c r="F269" s="49" t="s">
        <v>325</v>
      </c>
      <c r="G269" s="122" t="s">
        <v>366</v>
      </c>
      <c r="H269" s="126" t="s">
        <v>36</v>
      </c>
      <c r="I269" s="49" t="s">
        <v>305</v>
      </c>
      <c r="J269" s="122" t="s">
        <v>335</v>
      </c>
      <c r="K269" s="126" t="s">
        <v>51</v>
      </c>
      <c r="L269" s="49" t="s">
        <v>335</v>
      </c>
      <c r="M269" s="122" t="s">
        <v>366</v>
      </c>
      <c r="N269" s="126" t="s">
        <v>51</v>
      </c>
      <c r="O269" s="49"/>
      <c r="P269" s="122"/>
      <c r="Q269" s="126"/>
      <c r="R269" s="49"/>
      <c r="S269" s="122"/>
      <c r="T269" s="126"/>
      <c r="U269" s="44" t="s">
        <v>377</v>
      </c>
      <c r="V269" s="106" t="s">
        <v>378</v>
      </c>
      <c r="W269" s="112" t="s">
        <v>130</v>
      </c>
      <c r="X269" s="106" t="s">
        <v>64</v>
      </c>
      <c r="Y269" s="44" t="s">
        <v>1416</v>
      </c>
      <c r="Z269" s="95" t="s">
        <v>1417</v>
      </c>
      <c r="AA269" s="44" t="s">
        <v>1418</v>
      </c>
      <c r="AB269" s="44" t="s">
        <v>1419</v>
      </c>
      <c r="AC269" s="44" t="s">
        <v>1421</v>
      </c>
    </row>
    <row r="270" spans="1:128" s="39" customFormat="1" x14ac:dyDescent="0.2">
      <c r="A270" s="53" t="s">
        <v>1120</v>
      </c>
      <c r="B270" s="53" t="s">
        <v>411</v>
      </c>
      <c r="C270" s="47">
        <v>12</v>
      </c>
      <c r="D270" s="48">
        <v>18</v>
      </c>
      <c r="E270" s="46" t="s">
        <v>30</v>
      </c>
      <c r="F270" s="49" t="s">
        <v>325</v>
      </c>
      <c r="G270" s="122" t="s">
        <v>366</v>
      </c>
      <c r="H270" s="126" t="s">
        <v>42</v>
      </c>
      <c r="I270" s="49"/>
      <c r="J270" s="122"/>
      <c r="K270" s="126"/>
      <c r="L270" s="49"/>
      <c r="M270" s="122"/>
      <c r="N270" s="126"/>
      <c r="O270" s="49"/>
      <c r="P270" s="122"/>
      <c r="Q270" s="126"/>
      <c r="R270" s="49"/>
      <c r="S270" s="122"/>
      <c r="T270" s="126"/>
      <c r="U270" s="44" t="s">
        <v>763</v>
      </c>
      <c r="V270" s="106" t="s">
        <v>764</v>
      </c>
      <c r="W270" s="112" t="s">
        <v>82</v>
      </c>
      <c r="X270" s="106" t="s">
        <v>64</v>
      </c>
      <c r="Y270" s="44" t="s">
        <v>1416</v>
      </c>
      <c r="Z270" s="95" t="s">
        <v>1417</v>
      </c>
      <c r="AA270" s="44" t="s">
        <v>1418</v>
      </c>
      <c r="AB270" s="44" t="s">
        <v>1419</v>
      </c>
      <c r="AC270" s="44"/>
    </row>
    <row r="271" spans="1:128" s="39" customFormat="1" x14ac:dyDescent="0.2">
      <c r="A271" s="55" t="s">
        <v>435</v>
      </c>
      <c r="B271" s="55" t="s">
        <v>421</v>
      </c>
      <c r="C271" s="47">
        <v>9</v>
      </c>
      <c r="D271" s="48">
        <v>23</v>
      </c>
      <c r="E271" s="31" t="s">
        <v>30</v>
      </c>
      <c r="F271" s="49" t="s">
        <v>254</v>
      </c>
      <c r="G271" s="122" t="s">
        <v>315</v>
      </c>
      <c r="H271" s="126" t="s">
        <v>33</v>
      </c>
      <c r="I271" s="49"/>
      <c r="J271" s="122"/>
      <c r="K271" s="126"/>
      <c r="L271" s="49"/>
      <c r="M271" s="122"/>
      <c r="N271" s="126"/>
      <c r="O271" s="49"/>
      <c r="P271" s="122"/>
      <c r="Q271" s="126"/>
      <c r="R271" s="49"/>
      <c r="S271" s="122"/>
      <c r="T271" s="126"/>
      <c r="U271" s="44" t="s">
        <v>61</v>
      </c>
      <c r="V271" s="107" t="s">
        <v>62</v>
      </c>
      <c r="W271" s="113" t="s">
        <v>63</v>
      </c>
      <c r="X271" s="107" t="s">
        <v>64</v>
      </c>
      <c r="Y271" s="32" t="s">
        <v>1557</v>
      </c>
      <c r="Z271" s="96"/>
      <c r="AA271" s="32"/>
      <c r="AB271" s="32" t="s">
        <v>1555</v>
      </c>
      <c r="AC271" s="32" t="s">
        <v>1556</v>
      </c>
      <c r="AD271" s="30"/>
      <c r="AE271" s="30"/>
      <c r="AF271" s="30"/>
      <c r="AG271" s="30"/>
      <c r="AH271" s="30"/>
      <c r="AI271" s="30"/>
      <c r="AJ271" s="30"/>
      <c r="AK271" s="30"/>
      <c r="AL271" s="30"/>
      <c r="AM271" s="30"/>
      <c r="AN271" s="30"/>
      <c r="AO271" s="30"/>
      <c r="AP271" s="30"/>
      <c r="AQ271" s="30"/>
      <c r="AR271" s="30"/>
      <c r="AS271" s="30"/>
      <c r="AT271" s="30"/>
      <c r="AU271" s="30"/>
      <c r="AV271" s="30"/>
      <c r="AW271" s="30"/>
      <c r="AX271" s="30"/>
      <c r="AY271" s="30"/>
      <c r="AZ271" s="30"/>
      <c r="BA271" s="30"/>
      <c r="BB271" s="30"/>
      <c r="BC271" s="30"/>
      <c r="BD271" s="30"/>
      <c r="BE271" s="30"/>
      <c r="BF271" s="30"/>
      <c r="BG271" s="30"/>
      <c r="BH271" s="30"/>
      <c r="BI271" s="30"/>
      <c r="BJ271" s="30"/>
      <c r="BK271" s="30"/>
      <c r="BL271" s="30"/>
      <c r="BM271" s="30"/>
      <c r="BN271" s="30"/>
      <c r="BO271" s="30"/>
      <c r="BP271" s="30"/>
      <c r="BQ271" s="30"/>
      <c r="BR271" s="30"/>
      <c r="BS271" s="30"/>
      <c r="BT271" s="30"/>
      <c r="BU271" s="30"/>
      <c r="BV271" s="30"/>
      <c r="BW271" s="30"/>
      <c r="BX271" s="30"/>
      <c r="BY271" s="30"/>
      <c r="BZ271" s="30"/>
      <c r="CA271" s="30"/>
      <c r="CB271" s="30"/>
      <c r="CC271" s="30"/>
      <c r="CD271" s="30"/>
      <c r="CE271" s="30"/>
      <c r="CF271" s="30"/>
      <c r="CG271" s="30"/>
      <c r="CH271" s="30"/>
      <c r="CI271" s="30"/>
      <c r="CJ271" s="30"/>
      <c r="CK271" s="30"/>
      <c r="CL271" s="30"/>
      <c r="CM271" s="30"/>
      <c r="CN271" s="30"/>
      <c r="CO271" s="30"/>
      <c r="CP271" s="30"/>
      <c r="CQ271" s="30"/>
      <c r="CR271" s="30"/>
      <c r="CS271" s="30"/>
      <c r="CT271" s="30"/>
      <c r="CU271" s="30"/>
      <c r="CV271" s="30"/>
      <c r="CW271" s="30"/>
      <c r="CX271" s="30"/>
      <c r="CY271" s="30"/>
      <c r="CZ271" s="30"/>
      <c r="DA271" s="30"/>
      <c r="DB271" s="30"/>
      <c r="DC271" s="30"/>
      <c r="DD271" s="30"/>
      <c r="DE271" s="30"/>
      <c r="DF271" s="30"/>
      <c r="DG271" s="30"/>
      <c r="DH271" s="30"/>
      <c r="DI271" s="30"/>
      <c r="DJ271" s="30"/>
      <c r="DK271" s="30"/>
      <c r="DL271" s="30"/>
      <c r="DM271" s="30"/>
      <c r="DN271" s="30"/>
      <c r="DO271" s="30"/>
      <c r="DP271" s="30"/>
      <c r="DQ271" s="30"/>
      <c r="DR271" s="30"/>
      <c r="DS271" s="30"/>
      <c r="DT271" s="30"/>
      <c r="DU271" s="30"/>
      <c r="DV271" s="30"/>
      <c r="DW271" s="30"/>
      <c r="DX271" s="30"/>
    </row>
    <row r="272" spans="1:128" s="39" customFormat="1" x14ac:dyDescent="0.2">
      <c r="A272" s="55" t="s">
        <v>1070</v>
      </c>
      <c r="B272" s="55" t="s">
        <v>421</v>
      </c>
      <c r="C272" s="47">
        <v>7</v>
      </c>
      <c r="D272" s="48">
        <v>99</v>
      </c>
      <c r="E272" s="31" t="s">
        <v>30</v>
      </c>
      <c r="F272" s="49" t="s">
        <v>274</v>
      </c>
      <c r="G272" s="122" t="s">
        <v>295</v>
      </c>
      <c r="H272" s="126" t="s">
        <v>36</v>
      </c>
      <c r="I272" s="49"/>
      <c r="J272" s="122"/>
      <c r="K272" s="126"/>
      <c r="L272" s="49"/>
      <c r="M272" s="122"/>
      <c r="N272" s="126"/>
      <c r="O272" s="49"/>
      <c r="P272" s="122"/>
      <c r="Q272" s="126"/>
      <c r="R272" s="49"/>
      <c r="S272" s="122"/>
      <c r="T272" s="126"/>
      <c r="U272" s="32" t="s">
        <v>820</v>
      </c>
      <c r="V272" s="106" t="s">
        <v>821</v>
      </c>
      <c r="W272" s="112" t="s">
        <v>195</v>
      </c>
      <c r="X272" s="106" t="s">
        <v>64</v>
      </c>
      <c r="Y272" s="32" t="s">
        <v>1439</v>
      </c>
      <c r="Z272" s="96"/>
      <c r="AA272" s="32" t="s">
        <v>1440</v>
      </c>
      <c r="AB272" s="32" t="s">
        <v>1441</v>
      </c>
      <c r="AC272" s="32"/>
    </row>
    <row r="273" spans="1:128" s="39" customFormat="1" x14ac:dyDescent="0.2">
      <c r="A273" s="53" t="s">
        <v>1087</v>
      </c>
      <c r="B273" s="53" t="s">
        <v>421</v>
      </c>
      <c r="C273" s="47">
        <v>8</v>
      </c>
      <c r="D273" s="48">
        <v>18</v>
      </c>
      <c r="E273" s="46" t="s">
        <v>30</v>
      </c>
      <c r="F273" s="49" t="s">
        <v>254</v>
      </c>
      <c r="G273" s="122" t="s">
        <v>295</v>
      </c>
      <c r="H273" s="126" t="s">
        <v>47</v>
      </c>
      <c r="I273" s="49"/>
      <c r="J273" s="122"/>
      <c r="K273" s="126"/>
      <c r="L273" s="49"/>
      <c r="M273" s="122"/>
      <c r="N273" s="126"/>
      <c r="O273" s="49"/>
      <c r="P273" s="122"/>
      <c r="Q273" s="126"/>
      <c r="R273" s="49"/>
      <c r="S273" s="122"/>
      <c r="T273" s="126"/>
      <c r="U273" s="44" t="s">
        <v>805</v>
      </c>
      <c r="V273" s="107" t="str">
        <f>VLOOKUP(U273,[12]Sportstätten!A92:D365,2,0)</f>
        <v xml:space="preserve">Pestalozziplatz 20 </v>
      </c>
      <c r="W273" s="113" t="str">
        <f>VLOOKUP(U273,[12]Sportstätten!A92:D365,3,0)</f>
        <v>01127</v>
      </c>
      <c r="X273" s="107" t="str">
        <f>VLOOKUP(U273,[12]Sportstätten!A92:D365,4,0)</f>
        <v>Dresden</v>
      </c>
      <c r="Y273" s="44" t="s">
        <v>1276</v>
      </c>
      <c r="Z273" s="95" t="s">
        <v>1277</v>
      </c>
      <c r="AA273" s="44"/>
      <c r="AB273" s="44" t="s">
        <v>1256</v>
      </c>
      <c r="AC273" s="44"/>
    </row>
    <row r="274" spans="1:128" s="39" customFormat="1" x14ac:dyDescent="0.2">
      <c r="A274" s="53" t="s">
        <v>1679</v>
      </c>
      <c r="B274" s="53" t="s">
        <v>421</v>
      </c>
      <c r="C274" s="47">
        <v>12</v>
      </c>
      <c r="D274" s="48">
        <v>18</v>
      </c>
      <c r="E274" s="46" t="s">
        <v>30</v>
      </c>
      <c r="F274" s="49" t="s">
        <v>274</v>
      </c>
      <c r="G274" s="122" t="s">
        <v>305</v>
      </c>
      <c r="H274" s="126" t="s">
        <v>42</v>
      </c>
      <c r="I274" s="49"/>
      <c r="J274" s="122"/>
      <c r="K274" s="126"/>
      <c r="L274" s="49"/>
      <c r="M274" s="122"/>
      <c r="N274" s="126"/>
      <c r="O274" s="49"/>
      <c r="P274" s="122"/>
      <c r="Q274" s="126"/>
      <c r="R274" s="49"/>
      <c r="S274" s="122"/>
      <c r="T274" s="126"/>
      <c r="U274" s="44" t="s">
        <v>1057</v>
      </c>
      <c r="V274" s="106" t="s">
        <v>1058</v>
      </c>
      <c r="W274" s="105" t="s">
        <v>109</v>
      </c>
      <c r="X274" s="105" t="s">
        <v>64</v>
      </c>
      <c r="Y274" s="44" t="s">
        <v>1680</v>
      </c>
      <c r="Z274" s="95" t="s">
        <v>1681</v>
      </c>
      <c r="AA274" s="44" t="s">
        <v>1682</v>
      </c>
      <c r="AB274" s="44" t="s">
        <v>1683</v>
      </c>
      <c r="AC274" s="44" t="s">
        <v>1684</v>
      </c>
    </row>
    <row r="275" spans="1:128" s="39" customFormat="1" x14ac:dyDescent="0.2">
      <c r="A275" s="53" t="s">
        <v>1135</v>
      </c>
      <c r="B275" s="53" t="s">
        <v>431</v>
      </c>
      <c r="C275" s="47">
        <v>13</v>
      </c>
      <c r="D275" s="48">
        <v>18</v>
      </c>
      <c r="E275" s="46" t="s">
        <v>30</v>
      </c>
      <c r="F275" s="49" t="s">
        <v>335</v>
      </c>
      <c r="G275" s="122" t="s">
        <v>366</v>
      </c>
      <c r="H275" s="126" t="s">
        <v>33</v>
      </c>
      <c r="I275" s="49" t="s">
        <v>315</v>
      </c>
      <c r="J275" s="122" t="s">
        <v>356</v>
      </c>
      <c r="K275" s="126" t="s">
        <v>39</v>
      </c>
      <c r="L275" s="49"/>
      <c r="M275" s="122"/>
      <c r="N275" s="126"/>
      <c r="O275" s="49"/>
      <c r="P275" s="122"/>
      <c r="Q275" s="126"/>
      <c r="R275" s="49"/>
      <c r="S275" s="122"/>
      <c r="T275" s="126"/>
      <c r="U275" s="44" t="s">
        <v>874</v>
      </c>
      <c r="V275" s="107" t="str">
        <f>VLOOKUP(U275,[16]Sportstätten!A155:D428,2,0)</f>
        <v xml:space="preserve">Karl-Liebknecht-Straße 53 </v>
      </c>
      <c r="W275" s="113" t="str">
        <f>VLOOKUP(U275,[16]Sportstätten!A155:D428,3,0)</f>
        <v>01109</v>
      </c>
      <c r="X275" s="107" t="str">
        <f>VLOOKUP(U275,[16]Sportstätten!A155:D428,4,0)</f>
        <v>Dresden</v>
      </c>
      <c r="Y275" s="44" t="s">
        <v>1366</v>
      </c>
      <c r="Z275" s="95" t="s">
        <v>1367</v>
      </c>
      <c r="AA275" s="44" t="s">
        <v>1368</v>
      </c>
      <c r="AB275" s="44" t="s">
        <v>1369</v>
      </c>
      <c r="AC275" s="44"/>
    </row>
    <row r="276" spans="1:128" s="39" customFormat="1" x14ac:dyDescent="0.2">
      <c r="A276" s="53" t="s">
        <v>98</v>
      </c>
      <c r="B276" s="53" t="s">
        <v>436</v>
      </c>
      <c r="C276" s="47">
        <v>2</v>
      </c>
      <c r="D276" s="48">
        <v>4</v>
      </c>
      <c r="E276" s="46" t="s">
        <v>30</v>
      </c>
      <c r="F276" s="49" t="s">
        <v>295</v>
      </c>
      <c r="G276" s="122" t="s">
        <v>310</v>
      </c>
      <c r="H276" s="126" t="s">
        <v>36</v>
      </c>
      <c r="I276" s="49"/>
      <c r="J276" s="122"/>
      <c r="K276" s="126"/>
      <c r="L276" s="49"/>
      <c r="M276" s="122"/>
      <c r="N276" s="126"/>
      <c r="O276" s="49"/>
      <c r="P276" s="122"/>
      <c r="Q276" s="126"/>
      <c r="R276" s="49"/>
      <c r="S276" s="122"/>
      <c r="T276" s="126"/>
      <c r="U276" s="44" t="s">
        <v>155</v>
      </c>
      <c r="V276" s="106" t="s">
        <v>156</v>
      </c>
      <c r="W276" s="113" t="s">
        <v>82</v>
      </c>
      <c r="X276" s="107" t="s">
        <v>64</v>
      </c>
      <c r="Y276" s="44" t="s">
        <v>1791</v>
      </c>
      <c r="Z276" s="95" t="s">
        <v>1792</v>
      </c>
      <c r="AA276" s="44" t="s">
        <v>1793</v>
      </c>
      <c r="AB276" s="44" t="s">
        <v>1794</v>
      </c>
      <c r="AC276" s="44"/>
    </row>
    <row r="277" spans="1:128" s="39" customFormat="1" x14ac:dyDescent="0.2">
      <c r="A277" s="53" t="s">
        <v>98</v>
      </c>
      <c r="B277" s="53" t="s">
        <v>436</v>
      </c>
      <c r="C277" s="47">
        <v>2</v>
      </c>
      <c r="D277" s="48">
        <v>4</v>
      </c>
      <c r="E277" s="46" t="s">
        <v>30</v>
      </c>
      <c r="F277" s="49" t="s">
        <v>35</v>
      </c>
      <c r="G277" s="122" t="s">
        <v>279</v>
      </c>
      <c r="H277" s="126" t="s">
        <v>42</v>
      </c>
      <c r="I277" s="49" t="s">
        <v>284</v>
      </c>
      <c r="J277" s="122" t="s">
        <v>300</v>
      </c>
      <c r="K277" s="126" t="s">
        <v>42</v>
      </c>
      <c r="L277" s="49"/>
      <c r="M277" s="122"/>
      <c r="N277" s="126"/>
      <c r="O277" s="49"/>
      <c r="P277" s="122"/>
      <c r="Q277" s="126"/>
      <c r="R277" s="49"/>
      <c r="S277" s="122"/>
      <c r="T277" s="126"/>
      <c r="U277" s="44" t="s">
        <v>128</v>
      </c>
      <c r="V277" s="106" t="s">
        <v>129</v>
      </c>
      <c r="W277" s="113" t="s">
        <v>130</v>
      </c>
      <c r="X277" s="107" t="s">
        <v>64</v>
      </c>
      <c r="Y277" s="44" t="s">
        <v>1791</v>
      </c>
      <c r="Z277" s="95" t="s">
        <v>1792</v>
      </c>
      <c r="AA277" s="44" t="s">
        <v>1793</v>
      </c>
      <c r="AB277" s="44" t="s">
        <v>1794</v>
      </c>
      <c r="AC277" s="44"/>
    </row>
    <row r="278" spans="1:128" s="39" customFormat="1" x14ac:dyDescent="0.2">
      <c r="A278" s="53" t="s">
        <v>98</v>
      </c>
      <c r="B278" s="53" t="s">
        <v>436</v>
      </c>
      <c r="C278" s="47">
        <v>4</v>
      </c>
      <c r="D278" s="48">
        <v>6</v>
      </c>
      <c r="E278" s="46" t="s">
        <v>30</v>
      </c>
      <c r="F278" s="49" t="s">
        <v>274</v>
      </c>
      <c r="G278" s="122" t="s">
        <v>289</v>
      </c>
      <c r="H278" s="126" t="s">
        <v>36</v>
      </c>
      <c r="I278" s="49"/>
      <c r="J278" s="122"/>
      <c r="K278" s="126"/>
      <c r="L278" s="49"/>
      <c r="M278" s="122"/>
      <c r="N278" s="126"/>
      <c r="O278" s="49"/>
      <c r="P278" s="122"/>
      <c r="Q278" s="126"/>
      <c r="R278" s="49"/>
      <c r="S278" s="122"/>
      <c r="T278" s="126"/>
      <c r="U278" s="44" t="s">
        <v>155</v>
      </c>
      <c r="V278" s="106" t="s">
        <v>156</v>
      </c>
      <c r="W278" s="113" t="s">
        <v>82</v>
      </c>
      <c r="X278" s="107" t="s">
        <v>64</v>
      </c>
      <c r="Y278" s="44" t="s">
        <v>1791</v>
      </c>
      <c r="Z278" s="95" t="s">
        <v>1792</v>
      </c>
      <c r="AA278" s="44" t="s">
        <v>1793</v>
      </c>
      <c r="AB278" s="44" t="s">
        <v>1794</v>
      </c>
      <c r="AC278" s="44"/>
    </row>
    <row r="279" spans="1:128" s="39" customFormat="1" x14ac:dyDescent="0.2">
      <c r="A279" s="53" t="s">
        <v>98</v>
      </c>
      <c r="B279" s="53" t="s">
        <v>436</v>
      </c>
      <c r="C279" s="47">
        <v>4</v>
      </c>
      <c r="D279" s="48">
        <v>6</v>
      </c>
      <c r="E279" s="46" t="s">
        <v>30</v>
      </c>
      <c r="F279" s="49" t="s">
        <v>254</v>
      </c>
      <c r="G279" s="122" t="s">
        <v>269</v>
      </c>
      <c r="H279" s="126" t="s">
        <v>33</v>
      </c>
      <c r="I279" s="49" t="s">
        <v>274</v>
      </c>
      <c r="J279" s="122" t="s">
        <v>289</v>
      </c>
      <c r="K279" s="126" t="s">
        <v>33</v>
      </c>
      <c r="L279" s="49"/>
      <c r="M279" s="122"/>
      <c r="N279" s="126"/>
      <c r="O279" s="49"/>
      <c r="P279" s="122"/>
      <c r="Q279" s="126"/>
      <c r="R279" s="49"/>
      <c r="S279" s="122"/>
      <c r="T279" s="126"/>
      <c r="U279" s="44" t="s">
        <v>128</v>
      </c>
      <c r="V279" s="106" t="s">
        <v>129</v>
      </c>
      <c r="W279" s="113" t="s">
        <v>130</v>
      </c>
      <c r="X279" s="107" t="s">
        <v>64</v>
      </c>
      <c r="Y279" s="44" t="s">
        <v>1791</v>
      </c>
      <c r="Z279" s="95" t="s">
        <v>1792</v>
      </c>
      <c r="AA279" s="44" t="s">
        <v>1793</v>
      </c>
      <c r="AB279" s="44" t="s">
        <v>1794</v>
      </c>
      <c r="AC279" s="44"/>
    </row>
    <row r="280" spans="1:128" s="39" customFormat="1" x14ac:dyDescent="0.2">
      <c r="A280" s="53" t="s">
        <v>430</v>
      </c>
      <c r="B280" s="53" t="s">
        <v>436</v>
      </c>
      <c r="C280" s="47">
        <v>4</v>
      </c>
      <c r="D280" s="48">
        <v>5</v>
      </c>
      <c r="E280" s="46" t="s">
        <v>30</v>
      </c>
      <c r="F280" s="49" t="s">
        <v>35</v>
      </c>
      <c r="G280" s="122" t="s">
        <v>284</v>
      </c>
      <c r="H280" s="126" t="s">
        <v>36</v>
      </c>
      <c r="I280" s="49" t="s">
        <v>35</v>
      </c>
      <c r="J280" s="122" t="s">
        <v>284</v>
      </c>
      <c r="K280" s="126" t="s">
        <v>51</v>
      </c>
      <c r="L280" s="49" t="s">
        <v>32</v>
      </c>
      <c r="M280" s="122" t="s">
        <v>35</v>
      </c>
      <c r="N280" s="126" t="s">
        <v>42</v>
      </c>
      <c r="O280" s="49"/>
      <c r="P280" s="122"/>
      <c r="Q280" s="126"/>
      <c r="R280" s="49"/>
      <c r="S280" s="122"/>
      <c r="T280" s="126"/>
      <c r="U280" s="44" t="s">
        <v>672</v>
      </c>
      <c r="V280" s="106" t="s">
        <v>673</v>
      </c>
      <c r="W280" s="105" t="s">
        <v>63</v>
      </c>
      <c r="X280" s="105" t="s">
        <v>64</v>
      </c>
      <c r="Y280" s="44" t="s">
        <v>1565</v>
      </c>
      <c r="Z280" s="95" t="s">
        <v>1566</v>
      </c>
      <c r="AA280" s="44" t="s">
        <v>1567</v>
      </c>
      <c r="AB280" s="44" t="s">
        <v>1568</v>
      </c>
      <c r="AC280" s="44"/>
    </row>
    <row r="281" spans="1:128" s="39" customFormat="1" x14ac:dyDescent="0.2">
      <c r="A281" s="53" t="s">
        <v>430</v>
      </c>
      <c r="B281" s="53" t="s">
        <v>436</v>
      </c>
      <c r="C281" s="47">
        <v>6</v>
      </c>
      <c r="D281" s="48">
        <v>7</v>
      </c>
      <c r="E281" s="46" t="s">
        <v>30</v>
      </c>
      <c r="F281" s="49" t="s">
        <v>284</v>
      </c>
      <c r="G281" s="122" t="s">
        <v>305</v>
      </c>
      <c r="H281" s="126" t="s">
        <v>36</v>
      </c>
      <c r="I281" s="49" t="s">
        <v>279</v>
      </c>
      <c r="J281" s="122" t="s">
        <v>300</v>
      </c>
      <c r="K281" s="126" t="s">
        <v>47</v>
      </c>
      <c r="L281" s="49" t="s">
        <v>284</v>
      </c>
      <c r="M281" s="122" t="s">
        <v>305</v>
      </c>
      <c r="N281" s="126" t="s">
        <v>51</v>
      </c>
      <c r="O281" s="49" t="s">
        <v>274</v>
      </c>
      <c r="P281" s="122" t="s">
        <v>295</v>
      </c>
      <c r="Q281" s="126" t="s">
        <v>42</v>
      </c>
      <c r="R281" s="49"/>
      <c r="S281" s="122"/>
      <c r="T281" s="126"/>
      <c r="U281" s="44" t="s">
        <v>672</v>
      </c>
      <c r="V281" s="106" t="s">
        <v>673</v>
      </c>
      <c r="W281" s="105" t="s">
        <v>63</v>
      </c>
      <c r="X281" s="105" t="s">
        <v>64</v>
      </c>
      <c r="Y281" s="44" t="s">
        <v>1565</v>
      </c>
      <c r="Z281" s="95" t="s">
        <v>1566</v>
      </c>
      <c r="AA281" s="44" t="s">
        <v>1567</v>
      </c>
      <c r="AB281" s="44" t="s">
        <v>1568</v>
      </c>
      <c r="AC281" s="44"/>
    </row>
    <row r="282" spans="1:128" s="39" customFormat="1" x14ac:dyDescent="0.2">
      <c r="A282" s="53" t="s">
        <v>430</v>
      </c>
      <c r="B282" s="53" t="s">
        <v>436</v>
      </c>
      <c r="C282" s="47">
        <v>8</v>
      </c>
      <c r="D282" s="48">
        <v>11</v>
      </c>
      <c r="E282" s="46" t="s">
        <v>30</v>
      </c>
      <c r="F282" s="49" t="s">
        <v>305</v>
      </c>
      <c r="G282" s="122" t="s">
        <v>325</v>
      </c>
      <c r="H282" s="126" t="s">
        <v>47</v>
      </c>
      <c r="I282" s="49" t="s">
        <v>295</v>
      </c>
      <c r="J282" s="122" t="s">
        <v>315</v>
      </c>
      <c r="K282" s="126" t="s">
        <v>42</v>
      </c>
      <c r="L282" s="49"/>
      <c r="M282" s="122"/>
      <c r="N282" s="126"/>
      <c r="O282" s="49"/>
      <c r="P282" s="122"/>
      <c r="Q282" s="126"/>
      <c r="R282" s="49"/>
      <c r="S282" s="122"/>
      <c r="T282" s="126"/>
      <c r="U282" s="44" t="s">
        <v>672</v>
      </c>
      <c r="V282" s="106" t="s">
        <v>673</v>
      </c>
      <c r="W282" s="105" t="s">
        <v>63</v>
      </c>
      <c r="X282" s="105" t="s">
        <v>64</v>
      </c>
      <c r="Y282" s="44" t="s">
        <v>1565</v>
      </c>
      <c r="Z282" s="95" t="s">
        <v>1566</v>
      </c>
      <c r="AA282" s="44" t="s">
        <v>1567</v>
      </c>
      <c r="AB282" s="44" t="s">
        <v>1568</v>
      </c>
      <c r="AC282" s="44"/>
    </row>
    <row r="283" spans="1:128" s="39" customFormat="1" x14ac:dyDescent="0.2">
      <c r="A283" s="53" t="s">
        <v>430</v>
      </c>
      <c r="B283" s="53" t="s">
        <v>436</v>
      </c>
      <c r="C283" s="47">
        <v>6</v>
      </c>
      <c r="D283" s="48">
        <v>11</v>
      </c>
      <c r="E283" s="46" t="s">
        <v>30</v>
      </c>
      <c r="F283" s="49" t="s">
        <v>274</v>
      </c>
      <c r="G283" s="122" t="s">
        <v>295</v>
      </c>
      <c r="H283" s="126" t="s">
        <v>36</v>
      </c>
      <c r="I283" s="49"/>
      <c r="J283" s="122"/>
      <c r="K283" s="126"/>
      <c r="L283" s="49"/>
      <c r="M283" s="122"/>
      <c r="N283" s="126"/>
      <c r="O283" s="49"/>
      <c r="P283" s="122"/>
      <c r="Q283" s="126"/>
      <c r="R283" s="49"/>
      <c r="S283" s="122"/>
      <c r="T283" s="126"/>
      <c r="U283" s="44" t="s">
        <v>250</v>
      </c>
      <c r="V283" s="106" t="s">
        <v>251</v>
      </c>
      <c r="W283" s="105" t="s">
        <v>93</v>
      </c>
      <c r="X283" s="105" t="s">
        <v>64</v>
      </c>
      <c r="Y283" s="44" t="s">
        <v>1565</v>
      </c>
      <c r="Z283" s="95" t="s">
        <v>1566</v>
      </c>
      <c r="AA283" s="44" t="s">
        <v>1567</v>
      </c>
      <c r="AB283" s="44" t="s">
        <v>1568</v>
      </c>
      <c r="AC283" s="44"/>
    </row>
    <row r="284" spans="1:128" s="39" customFormat="1" x14ac:dyDescent="0.2">
      <c r="A284" s="53" t="s">
        <v>430</v>
      </c>
      <c r="B284" s="53" t="s">
        <v>436</v>
      </c>
      <c r="C284" s="47">
        <v>6</v>
      </c>
      <c r="D284" s="48">
        <v>11</v>
      </c>
      <c r="E284" s="46" t="s">
        <v>30</v>
      </c>
      <c r="F284" s="49" t="s">
        <v>34</v>
      </c>
      <c r="G284" s="122" t="s">
        <v>254</v>
      </c>
      <c r="H284" s="126" t="s">
        <v>42</v>
      </c>
      <c r="I284" s="49"/>
      <c r="J284" s="122"/>
      <c r="K284" s="126"/>
      <c r="L284" s="49"/>
      <c r="M284" s="122"/>
      <c r="N284" s="126"/>
      <c r="O284" s="49"/>
      <c r="P284" s="122"/>
      <c r="Q284" s="126"/>
      <c r="R284" s="49"/>
      <c r="S284" s="122"/>
      <c r="T284" s="126"/>
      <c r="U284" s="44" t="s">
        <v>220</v>
      </c>
      <c r="V284" s="106" t="s">
        <v>221</v>
      </c>
      <c r="W284" s="105" t="s">
        <v>173</v>
      </c>
      <c r="X284" s="105" t="s">
        <v>64</v>
      </c>
      <c r="Y284" s="44" t="s">
        <v>1565</v>
      </c>
      <c r="Z284" s="95" t="s">
        <v>1566</v>
      </c>
      <c r="AA284" s="44" t="s">
        <v>1567</v>
      </c>
      <c r="AB284" s="44" t="s">
        <v>1568</v>
      </c>
      <c r="AC284" s="44"/>
    </row>
    <row r="285" spans="1:128" s="39" customFormat="1" x14ac:dyDescent="0.2">
      <c r="A285" s="53" t="s">
        <v>718</v>
      </c>
      <c r="B285" s="53" t="s">
        <v>436</v>
      </c>
      <c r="C285" s="47"/>
      <c r="D285" s="48"/>
      <c r="E285" s="46" t="s">
        <v>30</v>
      </c>
      <c r="F285" s="49"/>
      <c r="G285" s="122"/>
      <c r="H285" s="126" t="s">
        <v>36</v>
      </c>
      <c r="I285" s="49"/>
      <c r="J285" s="122"/>
      <c r="K285" s="126" t="s">
        <v>47</v>
      </c>
      <c r="L285" s="49"/>
      <c r="M285" s="122"/>
      <c r="N285" s="126"/>
      <c r="O285" s="49"/>
      <c r="P285" s="122"/>
      <c r="Q285" s="126"/>
      <c r="R285" s="49"/>
      <c r="S285" s="122"/>
      <c r="T285" s="126"/>
      <c r="U285" s="44" t="s">
        <v>234</v>
      </c>
      <c r="V285" s="106" t="s">
        <v>235</v>
      </c>
      <c r="W285" s="113" t="s">
        <v>151</v>
      </c>
      <c r="X285" s="107" t="s">
        <v>64</v>
      </c>
      <c r="Y285" s="44" t="s">
        <v>1787</v>
      </c>
      <c r="Z285" s="95"/>
      <c r="AA285" s="44" t="s">
        <v>1788</v>
      </c>
      <c r="AB285" s="44" t="s">
        <v>1789</v>
      </c>
      <c r="AC285" s="44" t="s">
        <v>1790</v>
      </c>
    </row>
    <row r="286" spans="1:128" s="39" customFormat="1" x14ac:dyDescent="0.2">
      <c r="A286" s="53" t="s">
        <v>718</v>
      </c>
      <c r="B286" s="53" t="s">
        <v>436</v>
      </c>
      <c r="C286" s="47"/>
      <c r="D286" s="48"/>
      <c r="E286" s="46" t="s">
        <v>30</v>
      </c>
      <c r="F286" s="49"/>
      <c r="G286" s="122"/>
      <c r="H286" s="126" t="s">
        <v>36</v>
      </c>
      <c r="I286" s="49"/>
      <c r="J286" s="122"/>
      <c r="K286" s="126" t="s">
        <v>51</v>
      </c>
      <c r="L286" s="49"/>
      <c r="M286" s="122"/>
      <c r="N286" s="126"/>
      <c r="O286" s="49"/>
      <c r="P286" s="122"/>
      <c r="Q286" s="126"/>
      <c r="R286" s="49"/>
      <c r="S286" s="122"/>
      <c r="T286" s="126"/>
      <c r="U286" s="44" t="s">
        <v>372</v>
      </c>
      <c r="V286" s="106" t="s">
        <v>373</v>
      </c>
      <c r="W286" s="113" t="s">
        <v>88</v>
      </c>
      <c r="X286" s="107" t="s">
        <v>64</v>
      </c>
      <c r="Y286" s="44" t="s">
        <v>1787</v>
      </c>
      <c r="Z286" s="95"/>
      <c r="AA286" s="44" t="s">
        <v>1788</v>
      </c>
      <c r="AB286" s="44" t="s">
        <v>1789</v>
      </c>
      <c r="AC286" s="44" t="s">
        <v>1790</v>
      </c>
    </row>
    <row r="287" spans="1:128" s="30" customFormat="1" x14ac:dyDescent="0.2">
      <c r="A287" s="53" t="s">
        <v>718</v>
      </c>
      <c r="B287" s="53" t="s">
        <v>436</v>
      </c>
      <c r="C287" s="47"/>
      <c r="D287" s="48"/>
      <c r="E287" s="46" t="s">
        <v>30</v>
      </c>
      <c r="F287" s="49"/>
      <c r="G287" s="122"/>
      <c r="H287" s="126" t="s">
        <v>36</v>
      </c>
      <c r="I287" s="49"/>
      <c r="J287" s="122"/>
      <c r="K287" s="126" t="s">
        <v>42</v>
      </c>
      <c r="L287" s="49"/>
      <c r="M287" s="122"/>
      <c r="N287" s="126"/>
      <c r="O287" s="49"/>
      <c r="P287" s="122"/>
      <c r="Q287" s="126"/>
      <c r="R287" s="49"/>
      <c r="S287" s="122"/>
      <c r="T287" s="126"/>
      <c r="U287" s="44" t="s">
        <v>802</v>
      </c>
      <c r="V287" s="106" t="s">
        <v>803</v>
      </c>
      <c r="W287" s="113" t="s">
        <v>246</v>
      </c>
      <c r="X287" s="107" t="s">
        <v>64</v>
      </c>
      <c r="Y287" s="44" t="s">
        <v>1787</v>
      </c>
      <c r="Z287" s="95"/>
      <c r="AA287" s="44" t="s">
        <v>1788</v>
      </c>
      <c r="AB287" s="44" t="s">
        <v>1789</v>
      </c>
      <c r="AC287" s="44" t="s">
        <v>1790</v>
      </c>
      <c r="AD287" s="45"/>
      <c r="AE287" s="45"/>
      <c r="AF287" s="45"/>
      <c r="AG287" s="45"/>
      <c r="AH287" s="45"/>
      <c r="AI287" s="45"/>
      <c r="AJ287" s="45"/>
      <c r="AK287" s="45"/>
      <c r="AL287" s="45"/>
      <c r="AM287" s="45"/>
      <c r="AN287" s="45"/>
      <c r="AO287" s="45"/>
      <c r="AP287" s="45"/>
      <c r="AQ287" s="45"/>
      <c r="AR287" s="45"/>
      <c r="AS287" s="45"/>
      <c r="AT287" s="45"/>
      <c r="AU287" s="45"/>
      <c r="AV287" s="45"/>
      <c r="AW287" s="45"/>
      <c r="AX287" s="45"/>
      <c r="AY287" s="45"/>
      <c r="AZ287" s="45"/>
      <c r="BA287" s="45"/>
      <c r="BB287" s="45"/>
      <c r="BC287" s="45"/>
      <c r="BD287" s="45"/>
      <c r="BE287" s="45"/>
      <c r="BF287" s="45"/>
      <c r="BG287" s="45"/>
      <c r="BH287" s="45"/>
      <c r="BI287" s="45"/>
      <c r="BJ287" s="45"/>
      <c r="BK287" s="45"/>
      <c r="BL287" s="45"/>
      <c r="BM287" s="45"/>
      <c r="BN287" s="45"/>
      <c r="BO287" s="45"/>
      <c r="BP287" s="45"/>
      <c r="BQ287" s="45"/>
      <c r="BR287" s="45"/>
      <c r="BS287" s="45"/>
      <c r="BT287" s="45"/>
      <c r="BU287" s="45"/>
      <c r="BV287" s="45"/>
      <c r="BW287" s="45"/>
      <c r="BX287" s="45"/>
      <c r="BY287" s="45"/>
      <c r="BZ287" s="45"/>
      <c r="CA287" s="45"/>
      <c r="CB287" s="45"/>
      <c r="CC287" s="45"/>
      <c r="CD287" s="45"/>
      <c r="CE287" s="45"/>
      <c r="CF287" s="45"/>
      <c r="CG287" s="45"/>
      <c r="CH287" s="45"/>
      <c r="CI287" s="45"/>
      <c r="CJ287" s="45"/>
      <c r="CK287" s="45"/>
      <c r="CL287" s="45"/>
      <c r="CM287" s="45"/>
      <c r="CN287" s="45"/>
      <c r="CO287" s="45"/>
      <c r="CP287" s="45"/>
      <c r="CQ287" s="45"/>
      <c r="CR287" s="45"/>
      <c r="CS287" s="45"/>
      <c r="CT287" s="45"/>
      <c r="CU287" s="45"/>
      <c r="CV287" s="45"/>
      <c r="CW287" s="45"/>
      <c r="CX287" s="45"/>
      <c r="CY287" s="45"/>
      <c r="CZ287" s="45"/>
      <c r="DA287" s="45"/>
      <c r="DB287" s="45"/>
      <c r="DC287" s="45"/>
      <c r="DD287" s="45"/>
      <c r="DE287" s="45"/>
      <c r="DF287" s="45"/>
      <c r="DG287" s="45"/>
      <c r="DH287" s="45"/>
      <c r="DI287" s="45"/>
      <c r="DJ287" s="45"/>
      <c r="DK287" s="45"/>
      <c r="DL287" s="45"/>
      <c r="DM287" s="45"/>
      <c r="DN287" s="45"/>
      <c r="DO287" s="45"/>
      <c r="DP287" s="45"/>
      <c r="DQ287" s="45"/>
      <c r="DR287" s="45"/>
      <c r="DS287" s="45"/>
      <c r="DT287" s="45"/>
      <c r="DU287" s="45"/>
      <c r="DV287" s="45"/>
      <c r="DW287" s="45"/>
      <c r="DX287" s="45"/>
    </row>
    <row r="288" spans="1:128" s="39" customFormat="1" ht="15.75" customHeight="1" x14ac:dyDescent="0.2">
      <c r="A288" s="53" t="s">
        <v>718</v>
      </c>
      <c r="B288" s="53" t="s">
        <v>436</v>
      </c>
      <c r="C288" s="47"/>
      <c r="D288" s="48"/>
      <c r="E288" s="46" t="s">
        <v>30</v>
      </c>
      <c r="F288" s="49"/>
      <c r="G288" s="122"/>
      <c r="H288" s="126" t="s">
        <v>36</v>
      </c>
      <c r="I288" s="49"/>
      <c r="J288" s="122"/>
      <c r="K288" s="126" t="s">
        <v>33</v>
      </c>
      <c r="L288" s="49"/>
      <c r="M288" s="122"/>
      <c r="N288" s="126"/>
      <c r="O288" s="49"/>
      <c r="P288" s="122"/>
      <c r="Q288" s="126"/>
      <c r="R288" s="49"/>
      <c r="S288" s="122"/>
      <c r="T288" s="126"/>
      <c r="U288" s="44" t="s">
        <v>644</v>
      </c>
      <c r="V288" s="106" t="s">
        <v>645</v>
      </c>
      <c r="W288" s="113" t="s">
        <v>63</v>
      </c>
      <c r="X288" s="107" t="s">
        <v>64</v>
      </c>
      <c r="Y288" s="44" t="s">
        <v>1787</v>
      </c>
      <c r="Z288" s="95"/>
      <c r="AA288" s="44" t="s">
        <v>1788</v>
      </c>
      <c r="AB288" s="44" t="s">
        <v>1789</v>
      </c>
      <c r="AC288" s="44" t="s">
        <v>1790</v>
      </c>
    </row>
    <row r="289" spans="1:29" s="39" customFormat="1" x14ac:dyDescent="0.2">
      <c r="A289" s="53" t="s">
        <v>718</v>
      </c>
      <c r="B289" s="53" t="s">
        <v>436</v>
      </c>
      <c r="C289" s="47"/>
      <c r="D289" s="48"/>
      <c r="E289" s="46" t="s">
        <v>30</v>
      </c>
      <c r="F289" s="49"/>
      <c r="G289" s="122"/>
      <c r="H289" s="126" t="s">
        <v>36</v>
      </c>
      <c r="I289" s="49"/>
      <c r="J289" s="122"/>
      <c r="K289" s="126"/>
      <c r="L289" s="49"/>
      <c r="M289" s="122"/>
      <c r="N289" s="126"/>
      <c r="O289" s="49"/>
      <c r="P289" s="122"/>
      <c r="Q289" s="126"/>
      <c r="R289" s="49"/>
      <c r="S289" s="122"/>
      <c r="T289" s="126"/>
      <c r="U289" s="44" t="s">
        <v>656</v>
      </c>
      <c r="V289" s="106" t="s">
        <v>657</v>
      </c>
      <c r="W289" s="113" t="s">
        <v>151</v>
      </c>
      <c r="X289" s="107" t="s">
        <v>64</v>
      </c>
      <c r="Y289" s="44" t="s">
        <v>1787</v>
      </c>
      <c r="Z289" s="95"/>
      <c r="AA289" s="44" t="s">
        <v>1788</v>
      </c>
      <c r="AB289" s="44" t="s">
        <v>1789</v>
      </c>
      <c r="AC289" s="44" t="s">
        <v>1790</v>
      </c>
    </row>
    <row r="290" spans="1:29" s="39" customFormat="1" x14ac:dyDescent="0.2">
      <c r="A290" s="53" t="s">
        <v>718</v>
      </c>
      <c r="B290" s="53" t="s">
        <v>436</v>
      </c>
      <c r="C290" s="47"/>
      <c r="D290" s="48"/>
      <c r="E290" s="46" t="s">
        <v>30</v>
      </c>
      <c r="F290" s="49"/>
      <c r="G290" s="122"/>
      <c r="H290" s="126" t="s">
        <v>47</v>
      </c>
      <c r="I290" s="49"/>
      <c r="J290" s="122"/>
      <c r="K290" s="126" t="s">
        <v>42</v>
      </c>
      <c r="L290" s="49"/>
      <c r="M290" s="122"/>
      <c r="N290" s="126"/>
      <c r="O290" s="49"/>
      <c r="P290" s="122"/>
      <c r="Q290" s="126"/>
      <c r="R290" s="49"/>
      <c r="S290" s="122"/>
      <c r="T290" s="126"/>
      <c r="U290" s="44" t="s">
        <v>668</v>
      </c>
      <c r="V290" s="106" t="s">
        <v>669</v>
      </c>
      <c r="W290" s="113" t="s">
        <v>93</v>
      </c>
      <c r="X290" s="107" t="s">
        <v>64</v>
      </c>
      <c r="Y290" s="44" t="s">
        <v>1787</v>
      </c>
      <c r="Z290" s="95"/>
      <c r="AA290" s="44" t="s">
        <v>1788</v>
      </c>
      <c r="AB290" s="44" t="s">
        <v>1789</v>
      </c>
      <c r="AC290" s="44" t="s">
        <v>1790</v>
      </c>
    </row>
    <row r="291" spans="1:29" s="39" customFormat="1" x14ac:dyDescent="0.2">
      <c r="A291" s="53" t="s">
        <v>718</v>
      </c>
      <c r="B291" s="53" t="s">
        <v>436</v>
      </c>
      <c r="C291" s="47"/>
      <c r="D291" s="48"/>
      <c r="E291" s="46" t="s">
        <v>30</v>
      </c>
      <c r="F291" s="49"/>
      <c r="G291" s="122"/>
      <c r="H291" s="126" t="s">
        <v>47</v>
      </c>
      <c r="I291" s="49"/>
      <c r="J291" s="122"/>
      <c r="K291" s="126" t="s">
        <v>51</v>
      </c>
      <c r="L291" s="49"/>
      <c r="M291" s="122"/>
      <c r="N291" s="126"/>
      <c r="O291" s="49"/>
      <c r="P291" s="122"/>
      <c r="Q291" s="126"/>
      <c r="R291" s="49"/>
      <c r="S291" s="122"/>
      <c r="T291" s="126"/>
      <c r="U291" s="44" t="s">
        <v>362</v>
      </c>
      <c r="V291" s="106" t="s">
        <v>363</v>
      </c>
      <c r="W291" s="113" t="s">
        <v>82</v>
      </c>
      <c r="X291" s="107" t="s">
        <v>64</v>
      </c>
      <c r="Y291" s="44" t="s">
        <v>1787</v>
      </c>
      <c r="Z291" s="95"/>
      <c r="AA291" s="44" t="s">
        <v>1788</v>
      </c>
      <c r="AB291" s="44" t="s">
        <v>1789</v>
      </c>
      <c r="AC291" s="44" t="s">
        <v>1790</v>
      </c>
    </row>
    <row r="292" spans="1:29" s="39" customFormat="1" x14ac:dyDescent="0.2">
      <c r="A292" s="53" t="s">
        <v>718</v>
      </c>
      <c r="B292" s="53" t="s">
        <v>436</v>
      </c>
      <c r="C292" s="47"/>
      <c r="D292" s="48"/>
      <c r="E292" s="46" t="s">
        <v>30</v>
      </c>
      <c r="F292" s="49"/>
      <c r="G292" s="122"/>
      <c r="H292" s="126" t="s">
        <v>47</v>
      </c>
      <c r="I292" s="49"/>
      <c r="J292" s="122"/>
      <c r="K292" s="126"/>
      <c r="L292" s="49"/>
      <c r="M292" s="122"/>
      <c r="N292" s="126"/>
      <c r="O292" s="49"/>
      <c r="P292" s="122"/>
      <c r="Q292" s="126"/>
      <c r="R292" s="49"/>
      <c r="S292" s="122"/>
      <c r="T292" s="126"/>
      <c r="U292" s="44" t="s">
        <v>326</v>
      </c>
      <c r="V292" s="106" t="s">
        <v>327</v>
      </c>
      <c r="W292" s="113" t="s">
        <v>130</v>
      </c>
      <c r="X292" s="107" t="s">
        <v>64</v>
      </c>
      <c r="Y292" s="44" t="s">
        <v>1787</v>
      </c>
      <c r="Z292" s="95"/>
      <c r="AA292" s="44" t="s">
        <v>1788</v>
      </c>
      <c r="AB292" s="44" t="s">
        <v>1789</v>
      </c>
      <c r="AC292" s="44" t="s">
        <v>1790</v>
      </c>
    </row>
    <row r="293" spans="1:29" s="39" customFormat="1" x14ac:dyDescent="0.2">
      <c r="A293" s="53" t="s">
        <v>718</v>
      </c>
      <c r="B293" s="53" t="s">
        <v>436</v>
      </c>
      <c r="C293" s="47"/>
      <c r="D293" s="48"/>
      <c r="E293" s="46" t="s">
        <v>30</v>
      </c>
      <c r="F293" s="49"/>
      <c r="G293" s="122"/>
      <c r="H293" s="126" t="s">
        <v>47</v>
      </c>
      <c r="I293" s="49"/>
      <c r="J293" s="122"/>
      <c r="K293" s="126" t="s">
        <v>51</v>
      </c>
      <c r="L293" s="49"/>
      <c r="M293" s="122"/>
      <c r="N293" s="126"/>
      <c r="O293" s="49"/>
      <c r="P293" s="122"/>
      <c r="Q293" s="126"/>
      <c r="R293" s="49"/>
      <c r="S293" s="122"/>
      <c r="T293" s="126"/>
      <c r="U293" s="44" t="s">
        <v>461</v>
      </c>
      <c r="V293" s="106" t="s">
        <v>462</v>
      </c>
      <c r="W293" s="113" t="s">
        <v>93</v>
      </c>
      <c r="X293" s="107" t="s">
        <v>64</v>
      </c>
      <c r="Y293" s="44" t="s">
        <v>1787</v>
      </c>
      <c r="Z293" s="95"/>
      <c r="AA293" s="44" t="s">
        <v>1788</v>
      </c>
      <c r="AB293" s="44" t="s">
        <v>1789</v>
      </c>
      <c r="AC293" s="44" t="s">
        <v>1790</v>
      </c>
    </row>
    <row r="294" spans="1:29" s="39" customFormat="1" x14ac:dyDescent="0.2">
      <c r="A294" s="53" t="s">
        <v>718</v>
      </c>
      <c r="B294" s="53" t="s">
        <v>436</v>
      </c>
      <c r="C294" s="47"/>
      <c r="D294" s="48"/>
      <c r="E294" s="46" t="s">
        <v>30</v>
      </c>
      <c r="F294" s="49"/>
      <c r="G294" s="122"/>
      <c r="H294" s="126" t="s">
        <v>47</v>
      </c>
      <c r="I294" s="49"/>
      <c r="J294" s="122"/>
      <c r="K294" s="126" t="s">
        <v>33</v>
      </c>
      <c r="L294" s="49"/>
      <c r="M294" s="122"/>
      <c r="N294" s="126"/>
      <c r="O294" s="49"/>
      <c r="P294" s="122"/>
      <c r="Q294" s="126"/>
      <c r="R294" s="49"/>
      <c r="S294" s="122"/>
      <c r="T294" s="126"/>
      <c r="U294" s="44" t="s">
        <v>748</v>
      </c>
      <c r="V294" s="106" t="s">
        <v>749</v>
      </c>
      <c r="W294" s="113" t="s">
        <v>77</v>
      </c>
      <c r="X294" s="107" t="s">
        <v>64</v>
      </c>
      <c r="Y294" s="44" t="s">
        <v>1787</v>
      </c>
      <c r="Z294" s="95"/>
      <c r="AA294" s="44" t="s">
        <v>1788</v>
      </c>
      <c r="AB294" s="44" t="s">
        <v>1789</v>
      </c>
      <c r="AC294" s="44" t="s">
        <v>1790</v>
      </c>
    </row>
    <row r="295" spans="1:29" s="39" customFormat="1" x14ac:dyDescent="0.2">
      <c r="A295" s="53" t="s">
        <v>718</v>
      </c>
      <c r="B295" s="53" t="s">
        <v>436</v>
      </c>
      <c r="C295" s="47"/>
      <c r="D295" s="48"/>
      <c r="E295" s="46" t="s">
        <v>30</v>
      </c>
      <c r="F295" s="49"/>
      <c r="G295" s="122"/>
      <c r="H295" s="126" t="s">
        <v>51</v>
      </c>
      <c r="I295" s="49"/>
      <c r="J295" s="122"/>
      <c r="K295" s="126" t="s">
        <v>33</v>
      </c>
      <c r="L295" s="49"/>
      <c r="M295" s="122"/>
      <c r="N295" s="126"/>
      <c r="O295" s="49"/>
      <c r="P295" s="122"/>
      <c r="Q295" s="126"/>
      <c r="R295" s="49"/>
      <c r="S295" s="122"/>
      <c r="T295" s="126"/>
      <c r="U295" s="44" t="s">
        <v>321</v>
      </c>
      <c r="V295" s="106" t="s">
        <v>322</v>
      </c>
      <c r="W295" s="113" t="s">
        <v>151</v>
      </c>
      <c r="X295" s="107" t="s">
        <v>64</v>
      </c>
      <c r="Y295" s="44" t="s">
        <v>1787</v>
      </c>
      <c r="Z295" s="95"/>
      <c r="AA295" s="44" t="s">
        <v>1788</v>
      </c>
      <c r="AB295" s="44" t="s">
        <v>1789</v>
      </c>
      <c r="AC295" s="44" t="s">
        <v>1790</v>
      </c>
    </row>
    <row r="296" spans="1:29" s="39" customFormat="1" x14ac:dyDescent="0.2">
      <c r="A296" s="53" t="s">
        <v>718</v>
      </c>
      <c r="B296" s="53" t="s">
        <v>436</v>
      </c>
      <c r="C296" s="47"/>
      <c r="D296" s="48"/>
      <c r="E296" s="46" t="s">
        <v>30</v>
      </c>
      <c r="F296" s="49"/>
      <c r="G296" s="122"/>
      <c r="H296" s="126" t="s">
        <v>51</v>
      </c>
      <c r="I296" s="49"/>
      <c r="J296" s="122"/>
      <c r="K296" s="126" t="s">
        <v>49</v>
      </c>
      <c r="L296" s="49"/>
      <c r="M296" s="122"/>
      <c r="N296" s="126"/>
      <c r="O296" s="49"/>
      <c r="P296" s="122"/>
      <c r="Q296" s="126"/>
      <c r="R296" s="49"/>
      <c r="S296" s="122"/>
      <c r="T296" s="126"/>
      <c r="U296" s="44" t="s">
        <v>584</v>
      </c>
      <c r="V296" s="106" t="s">
        <v>585</v>
      </c>
      <c r="W296" s="113" t="s">
        <v>82</v>
      </c>
      <c r="X296" s="107" t="s">
        <v>64</v>
      </c>
      <c r="Y296" s="44" t="s">
        <v>1787</v>
      </c>
      <c r="Z296" s="95"/>
      <c r="AA296" s="44" t="s">
        <v>1788</v>
      </c>
      <c r="AB296" s="44" t="s">
        <v>1789</v>
      </c>
      <c r="AC296" s="44" t="s">
        <v>1790</v>
      </c>
    </row>
    <row r="297" spans="1:29" s="39" customFormat="1" x14ac:dyDescent="0.2">
      <c r="A297" s="53" t="s">
        <v>718</v>
      </c>
      <c r="B297" s="53" t="s">
        <v>436</v>
      </c>
      <c r="C297" s="47"/>
      <c r="D297" s="48"/>
      <c r="E297" s="46" t="s">
        <v>30</v>
      </c>
      <c r="F297" s="49"/>
      <c r="G297" s="122"/>
      <c r="H297" s="126" t="s">
        <v>33</v>
      </c>
      <c r="I297" s="49"/>
      <c r="J297" s="122"/>
      <c r="K297" s="126"/>
      <c r="L297" s="49"/>
      <c r="M297" s="122"/>
      <c r="N297" s="126"/>
      <c r="O297" s="49"/>
      <c r="P297" s="122"/>
      <c r="Q297" s="126"/>
      <c r="R297" s="49"/>
      <c r="S297" s="122"/>
      <c r="T297" s="126"/>
      <c r="U297" s="44" t="s">
        <v>484</v>
      </c>
      <c r="V297" s="106" t="s">
        <v>485</v>
      </c>
      <c r="W297" s="113" t="s">
        <v>486</v>
      </c>
      <c r="X297" s="107" t="s">
        <v>64</v>
      </c>
      <c r="Y297" s="44" t="s">
        <v>1787</v>
      </c>
      <c r="Z297" s="95"/>
      <c r="AA297" s="44" t="s">
        <v>1788</v>
      </c>
      <c r="AB297" s="44" t="s">
        <v>1789</v>
      </c>
      <c r="AC297" s="44" t="s">
        <v>1790</v>
      </c>
    </row>
    <row r="298" spans="1:29" s="39" customFormat="1" x14ac:dyDescent="0.2">
      <c r="A298" s="53" t="s">
        <v>718</v>
      </c>
      <c r="B298" s="53" t="s">
        <v>436</v>
      </c>
      <c r="C298" s="47"/>
      <c r="D298" s="48"/>
      <c r="E298" s="46" t="s">
        <v>30</v>
      </c>
      <c r="F298" s="49"/>
      <c r="G298" s="122"/>
      <c r="H298" s="126" t="s">
        <v>33</v>
      </c>
      <c r="I298" s="49"/>
      <c r="J298" s="122"/>
      <c r="K298" s="126"/>
      <c r="L298" s="49"/>
      <c r="M298" s="122"/>
      <c r="N298" s="126"/>
      <c r="O298" s="49"/>
      <c r="P298" s="122"/>
      <c r="Q298" s="126"/>
      <c r="R298" s="49"/>
      <c r="S298" s="122"/>
      <c r="T298" s="126"/>
      <c r="U298" s="44" t="s">
        <v>290</v>
      </c>
      <c r="V298" s="106" t="s">
        <v>291</v>
      </c>
      <c r="W298" s="113" t="s">
        <v>292</v>
      </c>
      <c r="X298" s="107" t="s">
        <v>64</v>
      </c>
      <c r="Y298" s="44" t="s">
        <v>1787</v>
      </c>
      <c r="Z298" s="95"/>
      <c r="AA298" s="44" t="s">
        <v>1788</v>
      </c>
      <c r="AB298" s="44" t="s">
        <v>1789</v>
      </c>
      <c r="AC298" s="44" t="s">
        <v>1790</v>
      </c>
    </row>
    <row r="299" spans="1:29" s="39" customFormat="1" x14ac:dyDescent="0.2">
      <c r="A299" s="53" t="s">
        <v>718</v>
      </c>
      <c r="B299" s="53" t="s">
        <v>436</v>
      </c>
      <c r="C299" s="47"/>
      <c r="D299" s="48"/>
      <c r="E299" s="46" t="s">
        <v>30</v>
      </c>
      <c r="F299" s="49"/>
      <c r="G299" s="122"/>
      <c r="H299" s="126" t="s">
        <v>33</v>
      </c>
      <c r="I299" s="49"/>
      <c r="J299" s="122"/>
      <c r="K299" s="126"/>
      <c r="L299" s="49"/>
      <c r="M299" s="122"/>
      <c r="N299" s="126"/>
      <c r="O299" s="49"/>
      <c r="P299" s="122"/>
      <c r="Q299" s="126"/>
      <c r="R299" s="49"/>
      <c r="S299" s="122"/>
      <c r="T299" s="126"/>
      <c r="U299" s="44" t="s">
        <v>346</v>
      </c>
      <c r="V299" s="106" t="s">
        <v>347</v>
      </c>
      <c r="W299" s="113" t="s">
        <v>109</v>
      </c>
      <c r="X299" s="107" t="s">
        <v>64</v>
      </c>
      <c r="Y299" s="44" t="s">
        <v>1787</v>
      </c>
      <c r="Z299" s="95"/>
      <c r="AA299" s="44" t="s">
        <v>1788</v>
      </c>
      <c r="AB299" s="44" t="s">
        <v>1789</v>
      </c>
      <c r="AC299" s="44" t="s">
        <v>1790</v>
      </c>
    </row>
    <row r="300" spans="1:29" s="39" customFormat="1" x14ac:dyDescent="0.2">
      <c r="A300" s="53" t="s">
        <v>718</v>
      </c>
      <c r="B300" s="53" t="s">
        <v>436</v>
      </c>
      <c r="C300" s="47"/>
      <c r="D300" s="48"/>
      <c r="E300" s="46" t="s">
        <v>30</v>
      </c>
      <c r="F300" s="49"/>
      <c r="G300" s="122"/>
      <c r="H300" s="126" t="s">
        <v>33</v>
      </c>
      <c r="I300" s="49"/>
      <c r="J300" s="122"/>
      <c r="K300" s="126"/>
      <c r="L300" s="49"/>
      <c r="M300" s="122"/>
      <c r="N300" s="126"/>
      <c r="O300" s="49"/>
      <c r="P300" s="122"/>
      <c r="Q300" s="126"/>
      <c r="R300" s="49"/>
      <c r="S300" s="122"/>
      <c r="T300" s="126"/>
      <c r="U300" s="44" t="s">
        <v>853</v>
      </c>
      <c r="V300" s="106" t="s">
        <v>854</v>
      </c>
      <c r="W300" s="113" t="s">
        <v>173</v>
      </c>
      <c r="X300" s="107" t="s">
        <v>64</v>
      </c>
      <c r="Y300" s="44" t="s">
        <v>1787</v>
      </c>
      <c r="Z300" s="95"/>
      <c r="AA300" s="44" t="s">
        <v>1788</v>
      </c>
      <c r="AB300" s="44" t="s">
        <v>1789</v>
      </c>
      <c r="AC300" s="44" t="s">
        <v>1790</v>
      </c>
    </row>
    <row r="301" spans="1:29" s="39" customFormat="1" x14ac:dyDescent="0.2">
      <c r="A301" s="53" t="s">
        <v>718</v>
      </c>
      <c r="B301" s="53" t="s">
        <v>436</v>
      </c>
      <c r="C301" s="47"/>
      <c r="D301" s="48"/>
      <c r="E301" s="46" t="s">
        <v>30</v>
      </c>
      <c r="F301" s="49"/>
      <c r="G301" s="122"/>
      <c r="H301" s="126" t="s">
        <v>42</v>
      </c>
      <c r="I301" s="49"/>
      <c r="J301" s="122"/>
      <c r="K301" s="126"/>
      <c r="L301" s="49"/>
      <c r="M301" s="122"/>
      <c r="N301" s="126"/>
      <c r="O301" s="49"/>
      <c r="P301" s="122"/>
      <c r="Q301" s="126"/>
      <c r="R301" s="49"/>
      <c r="S301" s="122"/>
      <c r="T301" s="126"/>
      <c r="U301" s="44" t="s">
        <v>763</v>
      </c>
      <c r="V301" s="106" t="s">
        <v>764</v>
      </c>
      <c r="W301" s="113" t="s">
        <v>82</v>
      </c>
      <c r="X301" s="107" t="s">
        <v>64</v>
      </c>
      <c r="Y301" s="44" t="s">
        <v>1787</v>
      </c>
      <c r="Z301" s="95"/>
      <c r="AA301" s="44" t="s">
        <v>1788</v>
      </c>
      <c r="AB301" s="44" t="s">
        <v>1789</v>
      </c>
      <c r="AC301" s="44" t="s">
        <v>1790</v>
      </c>
    </row>
    <row r="302" spans="1:29" s="39" customFormat="1" x14ac:dyDescent="0.2">
      <c r="A302" s="53" t="s">
        <v>718</v>
      </c>
      <c r="B302" s="53" t="s">
        <v>436</v>
      </c>
      <c r="C302" s="47"/>
      <c r="D302" s="48"/>
      <c r="E302" s="46" t="s">
        <v>30</v>
      </c>
      <c r="F302" s="49"/>
      <c r="G302" s="122"/>
      <c r="H302" s="126" t="s">
        <v>42</v>
      </c>
      <c r="I302" s="49"/>
      <c r="J302" s="122"/>
      <c r="K302" s="126"/>
      <c r="L302" s="49"/>
      <c r="M302" s="122"/>
      <c r="N302" s="126"/>
      <c r="O302" s="49"/>
      <c r="P302" s="122"/>
      <c r="Q302" s="126"/>
      <c r="R302" s="49"/>
      <c r="S302" s="122"/>
      <c r="T302" s="126"/>
      <c r="U302" s="44" t="s">
        <v>468</v>
      </c>
      <c r="V302" s="106" t="s">
        <v>469</v>
      </c>
      <c r="W302" s="113" t="s">
        <v>70</v>
      </c>
      <c r="X302" s="107" t="s">
        <v>64</v>
      </c>
      <c r="Y302" s="44" t="s">
        <v>1787</v>
      </c>
      <c r="Z302" s="95"/>
      <c r="AA302" s="44" t="s">
        <v>1788</v>
      </c>
      <c r="AB302" s="44" t="s">
        <v>1789</v>
      </c>
      <c r="AC302" s="44" t="s">
        <v>1790</v>
      </c>
    </row>
    <row r="303" spans="1:29" s="39" customFormat="1" x14ac:dyDescent="0.2">
      <c r="A303" s="53" t="s">
        <v>718</v>
      </c>
      <c r="B303" s="53" t="s">
        <v>436</v>
      </c>
      <c r="C303" s="47"/>
      <c r="D303" s="48"/>
      <c r="E303" s="46" t="s">
        <v>30</v>
      </c>
      <c r="F303" s="49"/>
      <c r="G303" s="122"/>
      <c r="H303" s="126" t="s">
        <v>42</v>
      </c>
      <c r="I303" s="49"/>
      <c r="J303" s="122"/>
      <c r="K303" s="126" t="s">
        <v>49</v>
      </c>
      <c r="L303" s="49"/>
      <c r="M303" s="122"/>
      <c r="N303" s="126"/>
      <c r="O303" s="49"/>
      <c r="P303" s="122"/>
      <c r="Q303" s="126"/>
      <c r="R303" s="49"/>
      <c r="S303" s="122"/>
      <c r="T303" s="126"/>
      <c r="U303" s="44" t="s">
        <v>835</v>
      </c>
      <c r="V303" s="106" t="s">
        <v>836</v>
      </c>
      <c r="W303" s="113" t="s">
        <v>109</v>
      </c>
      <c r="X303" s="107" t="s">
        <v>64</v>
      </c>
      <c r="Y303" s="44" t="s">
        <v>1787</v>
      </c>
      <c r="Z303" s="95"/>
      <c r="AA303" s="44" t="s">
        <v>1788</v>
      </c>
      <c r="AB303" s="44" t="s">
        <v>1789</v>
      </c>
      <c r="AC303" s="44" t="s">
        <v>1790</v>
      </c>
    </row>
    <row r="304" spans="1:29" s="39" customFormat="1" x14ac:dyDescent="0.2">
      <c r="A304" s="53" t="s">
        <v>718</v>
      </c>
      <c r="B304" s="53" t="s">
        <v>436</v>
      </c>
      <c r="C304" s="47"/>
      <c r="D304" s="48"/>
      <c r="E304" s="46" t="s">
        <v>30</v>
      </c>
      <c r="F304" s="49"/>
      <c r="G304" s="122"/>
      <c r="H304" s="126" t="s">
        <v>42</v>
      </c>
      <c r="I304" s="49"/>
      <c r="J304" s="122"/>
      <c r="K304" s="126"/>
      <c r="L304" s="49"/>
      <c r="M304" s="122"/>
      <c r="N304" s="126"/>
      <c r="O304" s="49"/>
      <c r="P304" s="122"/>
      <c r="Q304" s="126"/>
      <c r="R304" s="49"/>
      <c r="S304" s="122"/>
      <c r="T304" s="126"/>
      <c r="U304" s="44" t="s">
        <v>552</v>
      </c>
      <c r="V304" s="106" t="s">
        <v>553</v>
      </c>
      <c r="W304" s="113" t="s">
        <v>70</v>
      </c>
      <c r="X304" s="107" t="s">
        <v>64</v>
      </c>
      <c r="Y304" s="44" t="s">
        <v>1787</v>
      </c>
      <c r="Z304" s="95"/>
      <c r="AA304" s="44" t="s">
        <v>1788</v>
      </c>
      <c r="AB304" s="44" t="s">
        <v>1789</v>
      </c>
      <c r="AC304" s="44" t="s">
        <v>1790</v>
      </c>
    </row>
    <row r="305" spans="1:29" s="39" customFormat="1" x14ac:dyDescent="0.2">
      <c r="A305" s="53" t="s">
        <v>718</v>
      </c>
      <c r="B305" s="53" t="s">
        <v>436</v>
      </c>
      <c r="C305" s="47"/>
      <c r="D305" s="48"/>
      <c r="E305" s="46" t="s">
        <v>30</v>
      </c>
      <c r="F305" s="49"/>
      <c r="G305" s="122"/>
      <c r="H305" s="126" t="s">
        <v>49</v>
      </c>
      <c r="I305" s="49"/>
      <c r="J305" s="122"/>
      <c r="K305" s="126"/>
      <c r="L305" s="49"/>
      <c r="M305" s="122"/>
      <c r="N305" s="126"/>
      <c r="O305" s="49"/>
      <c r="P305" s="122"/>
      <c r="Q305" s="126"/>
      <c r="R305" s="49"/>
      <c r="S305" s="122"/>
      <c r="T305" s="126"/>
      <c r="U305" s="44" t="s">
        <v>1782</v>
      </c>
      <c r="V305" s="106" t="s">
        <v>972</v>
      </c>
      <c r="W305" s="113" t="s">
        <v>394</v>
      </c>
      <c r="X305" s="107" t="s">
        <v>64</v>
      </c>
      <c r="Y305" s="44" t="s">
        <v>1787</v>
      </c>
      <c r="Z305" s="95"/>
      <c r="AA305" s="44" t="s">
        <v>1788</v>
      </c>
      <c r="AB305" s="44" t="s">
        <v>1789</v>
      </c>
      <c r="AC305" s="44" t="s">
        <v>1790</v>
      </c>
    </row>
    <row r="306" spans="1:29" s="39" customFormat="1" x14ac:dyDescent="0.2">
      <c r="A306" s="53" t="s">
        <v>718</v>
      </c>
      <c r="B306" s="53" t="s">
        <v>436</v>
      </c>
      <c r="C306" s="47"/>
      <c r="D306" s="48"/>
      <c r="E306" s="46" t="s">
        <v>30</v>
      </c>
      <c r="F306" s="49"/>
      <c r="G306" s="122"/>
      <c r="H306" s="126" t="s">
        <v>36</v>
      </c>
      <c r="I306" s="49"/>
      <c r="J306" s="122"/>
      <c r="K306" s="126" t="s">
        <v>33</v>
      </c>
      <c r="L306" s="49"/>
      <c r="M306" s="122"/>
      <c r="N306" s="126" t="s">
        <v>42</v>
      </c>
      <c r="O306" s="49"/>
      <c r="P306" s="122"/>
      <c r="Q306" s="126" t="s">
        <v>49</v>
      </c>
      <c r="R306" s="49"/>
      <c r="S306" s="122"/>
      <c r="T306" s="126"/>
      <c r="U306" s="44" t="s">
        <v>1785</v>
      </c>
      <c r="V306" s="106" t="s">
        <v>1786</v>
      </c>
      <c r="W306" s="113" t="s">
        <v>353</v>
      </c>
      <c r="X306" s="107" t="s">
        <v>64</v>
      </c>
      <c r="Y306" s="44" t="s">
        <v>1787</v>
      </c>
      <c r="Z306" s="95"/>
      <c r="AA306" s="44" t="s">
        <v>1788</v>
      </c>
      <c r="AB306" s="44" t="s">
        <v>1789</v>
      </c>
      <c r="AC306" s="44" t="s">
        <v>1790</v>
      </c>
    </row>
    <row r="307" spans="1:29" s="39" customFormat="1" x14ac:dyDescent="0.2">
      <c r="A307" s="53" t="s">
        <v>731</v>
      </c>
      <c r="B307" s="53" t="s">
        <v>436</v>
      </c>
      <c r="C307" s="47">
        <v>3</v>
      </c>
      <c r="D307" s="48">
        <v>4</v>
      </c>
      <c r="E307" s="46" t="s">
        <v>30</v>
      </c>
      <c r="F307" s="49" t="s">
        <v>127</v>
      </c>
      <c r="G307" s="122" t="s">
        <v>148</v>
      </c>
      <c r="H307" s="126" t="s">
        <v>49</v>
      </c>
      <c r="I307" s="49"/>
      <c r="J307" s="122"/>
      <c r="K307" s="126"/>
      <c r="L307" s="49"/>
      <c r="M307" s="122"/>
      <c r="N307" s="126"/>
      <c r="O307" s="49"/>
      <c r="P307" s="122"/>
      <c r="Q307" s="126"/>
      <c r="R307" s="49"/>
      <c r="S307" s="122"/>
      <c r="T307" s="126"/>
      <c r="U307" s="44" t="s">
        <v>1656</v>
      </c>
      <c r="V307" s="106" t="s">
        <v>1657</v>
      </c>
      <c r="W307" s="105" t="s">
        <v>1658</v>
      </c>
      <c r="X307" s="105" t="s">
        <v>1659</v>
      </c>
      <c r="Y307" s="44" t="s">
        <v>1660</v>
      </c>
      <c r="Z307" s="95" t="s">
        <v>1661</v>
      </c>
      <c r="AA307" s="44" t="s">
        <v>1662</v>
      </c>
      <c r="AB307" s="44" t="s">
        <v>1663</v>
      </c>
      <c r="AC307" s="44"/>
    </row>
    <row r="308" spans="1:29" s="39" customFormat="1" x14ac:dyDescent="0.2">
      <c r="A308" s="53" t="s">
        <v>731</v>
      </c>
      <c r="B308" s="53" t="s">
        <v>436</v>
      </c>
      <c r="C308" s="47">
        <v>5</v>
      </c>
      <c r="D308" s="48">
        <v>7</v>
      </c>
      <c r="E308" s="46" t="s">
        <v>30</v>
      </c>
      <c r="F308" s="49" t="s">
        <v>148</v>
      </c>
      <c r="G308" s="122" t="s">
        <v>170</v>
      </c>
      <c r="H308" s="126" t="s">
        <v>49</v>
      </c>
      <c r="I308" s="49"/>
      <c r="J308" s="122"/>
      <c r="K308" s="126"/>
      <c r="L308" s="49"/>
      <c r="M308" s="122"/>
      <c r="N308" s="126"/>
      <c r="O308" s="49"/>
      <c r="P308" s="122"/>
      <c r="Q308" s="126"/>
      <c r="R308" s="49"/>
      <c r="S308" s="122"/>
      <c r="T308" s="126"/>
      <c r="U308" s="44" t="s">
        <v>1656</v>
      </c>
      <c r="V308" s="106" t="s">
        <v>1657</v>
      </c>
      <c r="W308" s="105" t="s">
        <v>1658</v>
      </c>
      <c r="X308" s="105" t="s">
        <v>1659</v>
      </c>
      <c r="Y308" s="44" t="s">
        <v>1660</v>
      </c>
      <c r="Z308" s="95" t="s">
        <v>1661</v>
      </c>
      <c r="AA308" s="44" t="s">
        <v>1662</v>
      </c>
      <c r="AB308" s="44" t="s">
        <v>1663</v>
      </c>
      <c r="AC308" s="44"/>
    </row>
    <row r="309" spans="1:29" s="39" customFormat="1" x14ac:dyDescent="0.2">
      <c r="A309" s="53" t="s">
        <v>968</v>
      </c>
      <c r="B309" s="53" t="s">
        <v>436</v>
      </c>
      <c r="C309" s="47">
        <v>3</v>
      </c>
      <c r="D309" s="48">
        <v>5</v>
      </c>
      <c r="E309" s="46" t="s">
        <v>30</v>
      </c>
      <c r="F309" s="49" t="s">
        <v>274</v>
      </c>
      <c r="G309" s="122" t="s">
        <v>295</v>
      </c>
      <c r="H309" s="126" t="s">
        <v>36</v>
      </c>
      <c r="I309" s="49"/>
      <c r="J309" s="122"/>
      <c r="K309" s="126"/>
      <c r="L309" s="49"/>
      <c r="M309" s="122"/>
      <c r="N309" s="126"/>
      <c r="O309" s="49"/>
      <c r="P309" s="122"/>
      <c r="Q309" s="126"/>
      <c r="R309" s="49"/>
      <c r="S309" s="122"/>
      <c r="T309" s="126"/>
      <c r="U309" s="44" t="s">
        <v>387</v>
      </c>
      <c r="V309" s="106" t="s">
        <v>388</v>
      </c>
      <c r="W309" s="113" t="s">
        <v>130</v>
      </c>
      <c r="X309" s="107" t="s">
        <v>64</v>
      </c>
      <c r="Y309" s="44" t="s">
        <v>1187</v>
      </c>
      <c r="Z309" s="95" t="s">
        <v>1188</v>
      </c>
      <c r="AA309" s="44" t="s">
        <v>1189</v>
      </c>
      <c r="AB309" s="44" t="s">
        <v>1776</v>
      </c>
      <c r="AC309" s="44"/>
    </row>
    <row r="310" spans="1:29" s="39" customFormat="1" x14ac:dyDescent="0.2">
      <c r="A310" s="53" t="s">
        <v>968</v>
      </c>
      <c r="B310" s="53" t="s">
        <v>436</v>
      </c>
      <c r="C310" s="47">
        <v>5</v>
      </c>
      <c r="D310" s="48">
        <v>8</v>
      </c>
      <c r="E310" s="46" t="s">
        <v>30</v>
      </c>
      <c r="F310" s="49" t="s">
        <v>274</v>
      </c>
      <c r="G310" s="122" t="s">
        <v>315</v>
      </c>
      <c r="H310" s="126" t="s">
        <v>36</v>
      </c>
      <c r="I310" s="49"/>
      <c r="J310" s="122"/>
      <c r="K310" s="126"/>
      <c r="L310" s="49"/>
      <c r="M310" s="122"/>
      <c r="N310" s="126"/>
      <c r="O310" s="49"/>
      <c r="P310" s="122"/>
      <c r="Q310" s="126"/>
      <c r="R310" s="49"/>
      <c r="S310" s="122"/>
      <c r="T310" s="126"/>
      <c r="U310" s="44" t="s">
        <v>387</v>
      </c>
      <c r="V310" s="106" t="s">
        <v>388</v>
      </c>
      <c r="W310" s="113" t="s">
        <v>130</v>
      </c>
      <c r="X310" s="107" t="s">
        <v>64</v>
      </c>
      <c r="Y310" s="44" t="s">
        <v>1187</v>
      </c>
      <c r="Z310" s="95" t="s">
        <v>1188</v>
      </c>
      <c r="AA310" s="44" t="s">
        <v>1189</v>
      </c>
      <c r="AB310" s="44" t="s">
        <v>1776</v>
      </c>
      <c r="AC310" s="44"/>
    </row>
    <row r="311" spans="1:29" s="39" customFormat="1" x14ac:dyDescent="0.2">
      <c r="A311" s="53" t="s">
        <v>968</v>
      </c>
      <c r="B311" s="53" t="s">
        <v>436</v>
      </c>
      <c r="C311" s="47">
        <v>3</v>
      </c>
      <c r="D311" s="48">
        <v>8</v>
      </c>
      <c r="E311" s="46" t="s">
        <v>30</v>
      </c>
      <c r="F311" s="49" t="s">
        <v>295</v>
      </c>
      <c r="G311" s="122" t="s">
        <v>315</v>
      </c>
      <c r="H311" s="126" t="s">
        <v>36</v>
      </c>
      <c r="I311" s="49"/>
      <c r="J311" s="122"/>
      <c r="K311" s="126"/>
      <c r="L311" s="49"/>
      <c r="M311" s="122"/>
      <c r="N311" s="126"/>
      <c r="O311" s="49"/>
      <c r="P311" s="122"/>
      <c r="Q311" s="126"/>
      <c r="R311" s="49"/>
      <c r="S311" s="122"/>
      <c r="T311" s="126"/>
      <c r="U311" s="44" t="s">
        <v>841</v>
      </c>
      <c r="V311" s="106" t="s">
        <v>842</v>
      </c>
      <c r="W311" s="113" t="s">
        <v>195</v>
      </c>
      <c r="X311" s="107" t="s">
        <v>64</v>
      </c>
      <c r="Y311" s="44" t="s">
        <v>1187</v>
      </c>
      <c r="Z311" s="95" t="s">
        <v>1188</v>
      </c>
      <c r="AA311" s="44" t="s">
        <v>1189</v>
      </c>
      <c r="AB311" s="44" t="s">
        <v>1776</v>
      </c>
      <c r="AC311" s="44"/>
    </row>
    <row r="312" spans="1:29" s="39" customFormat="1" x14ac:dyDescent="0.2">
      <c r="A312" s="53" t="s">
        <v>968</v>
      </c>
      <c r="B312" s="53" t="s">
        <v>436</v>
      </c>
      <c r="C312" s="47">
        <v>3</v>
      </c>
      <c r="D312" s="48">
        <v>5</v>
      </c>
      <c r="E312" s="46" t="s">
        <v>30</v>
      </c>
      <c r="F312" s="49" t="s">
        <v>279</v>
      </c>
      <c r="G312" s="122" t="s">
        <v>295</v>
      </c>
      <c r="H312" s="126" t="s">
        <v>36</v>
      </c>
      <c r="I312" s="49"/>
      <c r="J312" s="122"/>
      <c r="K312" s="126"/>
      <c r="L312" s="49"/>
      <c r="M312" s="122"/>
      <c r="N312" s="126"/>
      <c r="O312" s="49"/>
      <c r="P312" s="122"/>
      <c r="Q312" s="126"/>
      <c r="R312" s="49"/>
      <c r="S312" s="122"/>
      <c r="T312" s="126"/>
      <c r="U312" s="44" t="s">
        <v>668</v>
      </c>
      <c r="V312" s="106" t="s">
        <v>669</v>
      </c>
      <c r="W312" s="113" t="s">
        <v>93</v>
      </c>
      <c r="X312" s="107" t="s">
        <v>64</v>
      </c>
      <c r="Y312" s="44" t="s">
        <v>1187</v>
      </c>
      <c r="Z312" s="95" t="s">
        <v>1188</v>
      </c>
      <c r="AA312" s="44" t="s">
        <v>1189</v>
      </c>
      <c r="AB312" s="44" t="s">
        <v>1776</v>
      </c>
      <c r="AC312" s="44"/>
    </row>
    <row r="313" spans="1:29" s="39" customFormat="1" x14ac:dyDescent="0.2">
      <c r="A313" s="53" t="s">
        <v>968</v>
      </c>
      <c r="B313" s="53" t="s">
        <v>436</v>
      </c>
      <c r="C313" s="47">
        <v>5</v>
      </c>
      <c r="D313" s="48">
        <v>8</v>
      </c>
      <c r="E313" s="46" t="s">
        <v>30</v>
      </c>
      <c r="F313" s="49" t="s">
        <v>295</v>
      </c>
      <c r="G313" s="122" t="s">
        <v>310</v>
      </c>
      <c r="H313" s="126" t="s">
        <v>36</v>
      </c>
      <c r="I313" s="49"/>
      <c r="J313" s="122"/>
      <c r="K313" s="126"/>
      <c r="L313" s="49"/>
      <c r="M313" s="122"/>
      <c r="N313" s="126"/>
      <c r="O313" s="49"/>
      <c r="P313" s="122"/>
      <c r="Q313" s="126"/>
      <c r="R313" s="49"/>
      <c r="S313" s="122"/>
      <c r="T313" s="126"/>
      <c r="U313" s="44" t="s">
        <v>668</v>
      </c>
      <c r="V313" s="106" t="s">
        <v>669</v>
      </c>
      <c r="W313" s="113" t="s">
        <v>93</v>
      </c>
      <c r="X313" s="107" t="s">
        <v>64</v>
      </c>
      <c r="Y313" s="44" t="s">
        <v>1187</v>
      </c>
      <c r="Z313" s="95" t="s">
        <v>1188</v>
      </c>
      <c r="AA313" s="44" t="s">
        <v>1189</v>
      </c>
      <c r="AB313" s="44" t="s">
        <v>1776</v>
      </c>
      <c r="AC313" s="44"/>
    </row>
    <row r="314" spans="1:29" s="39" customFormat="1" x14ac:dyDescent="0.2">
      <c r="A314" s="53" t="s">
        <v>968</v>
      </c>
      <c r="B314" s="53" t="s">
        <v>436</v>
      </c>
      <c r="C314" s="47">
        <v>3</v>
      </c>
      <c r="D314" s="48">
        <v>6</v>
      </c>
      <c r="E314" s="46" t="s">
        <v>30</v>
      </c>
      <c r="F314" s="49" t="s">
        <v>289</v>
      </c>
      <c r="G314" s="122" t="s">
        <v>310</v>
      </c>
      <c r="H314" s="126" t="s">
        <v>36</v>
      </c>
      <c r="I314" s="49"/>
      <c r="J314" s="122"/>
      <c r="K314" s="126"/>
      <c r="L314" s="49"/>
      <c r="M314" s="122"/>
      <c r="N314" s="126"/>
      <c r="O314" s="49"/>
      <c r="P314" s="122"/>
      <c r="Q314" s="126"/>
      <c r="R314" s="49"/>
      <c r="S314" s="122"/>
      <c r="T314" s="126"/>
      <c r="U314" s="44" t="s">
        <v>811</v>
      </c>
      <c r="V314" s="106" t="s">
        <v>812</v>
      </c>
      <c r="W314" s="113" t="s">
        <v>109</v>
      </c>
      <c r="X314" s="107" t="s">
        <v>64</v>
      </c>
      <c r="Y314" s="44" t="s">
        <v>1187</v>
      </c>
      <c r="Z314" s="95" t="s">
        <v>1188</v>
      </c>
      <c r="AA314" s="44" t="s">
        <v>1189</v>
      </c>
      <c r="AB314" s="44" t="s">
        <v>1776</v>
      </c>
      <c r="AC314" s="44" t="s">
        <v>1777</v>
      </c>
    </row>
    <row r="315" spans="1:29" s="39" customFormat="1" x14ac:dyDescent="0.2">
      <c r="A315" s="53" t="s">
        <v>968</v>
      </c>
      <c r="B315" s="53" t="s">
        <v>436</v>
      </c>
      <c r="C315" s="47">
        <v>3</v>
      </c>
      <c r="D315" s="48">
        <v>5</v>
      </c>
      <c r="E315" s="46" t="s">
        <v>30</v>
      </c>
      <c r="F315" s="49" t="s">
        <v>274</v>
      </c>
      <c r="G315" s="122" t="s">
        <v>295</v>
      </c>
      <c r="H315" s="126" t="s">
        <v>36</v>
      </c>
      <c r="I315" s="49"/>
      <c r="J315" s="122"/>
      <c r="K315" s="126"/>
      <c r="L315" s="49"/>
      <c r="M315" s="122"/>
      <c r="N315" s="126"/>
      <c r="O315" s="49"/>
      <c r="P315" s="122"/>
      <c r="Q315" s="126"/>
      <c r="R315" s="49"/>
      <c r="S315" s="122"/>
      <c r="T315" s="126"/>
      <c r="U315" s="44" t="s">
        <v>733</v>
      </c>
      <c r="V315" s="106" t="s">
        <v>734</v>
      </c>
      <c r="W315" s="113" t="s">
        <v>508</v>
      </c>
      <c r="X315" s="107" t="s">
        <v>64</v>
      </c>
      <c r="Y315" s="44" t="s">
        <v>1187</v>
      </c>
      <c r="Z315" s="95" t="s">
        <v>1188</v>
      </c>
      <c r="AA315" s="44" t="s">
        <v>1189</v>
      </c>
      <c r="AB315" s="44" t="s">
        <v>1776</v>
      </c>
      <c r="AC315" s="44"/>
    </row>
    <row r="316" spans="1:29" s="39" customFormat="1" x14ac:dyDescent="0.2">
      <c r="A316" s="53" t="s">
        <v>968</v>
      </c>
      <c r="B316" s="53" t="s">
        <v>436</v>
      </c>
      <c r="C316" s="47">
        <v>5</v>
      </c>
      <c r="D316" s="48">
        <v>8</v>
      </c>
      <c r="E316" s="46" t="s">
        <v>30</v>
      </c>
      <c r="F316" s="49" t="s">
        <v>295</v>
      </c>
      <c r="G316" s="122" t="s">
        <v>315</v>
      </c>
      <c r="H316" s="126" t="s">
        <v>36</v>
      </c>
      <c r="I316" s="49"/>
      <c r="J316" s="122"/>
      <c r="K316" s="126"/>
      <c r="L316" s="49"/>
      <c r="M316" s="122"/>
      <c r="N316" s="126"/>
      <c r="O316" s="49"/>
      <c r="P316" s="122"/>
      <c r="Q316" s="126"/>
      <c r="R316" s="49"/>
      <c r="S316" s="122"/>
      <c r="T316" s="126"/>
      <c r="U316" s="44" t="s">
        <v>733</v>
      </c>
      <c r="V316" s="106" t="s">
        <v>734</v>
      </c>
      <c r="W316" s="113" t="s">
        <v>508</v>
      </c>
      <c r="X316" s="107" t="s">
        <v>64</v>
      </c>
      <c r="Y316" s="44" t="s">
        <v>1187</v>
      </c>
      <c r="Z316" s="95" t="s">
        <v>1188</v>
      </c>
      <c r="AA316" s="44" t="s">
        <v>1189</v>
      </c>
      <c r="AB316" s="44" t="s">
        <v>1776</v>
      </c>
      <c r="AC316" s="44"/>
    </row>
    <row r="317" spans="1:29" s="39" customFormat="1" x14ac:dyDescent="0.2">
      <c r="A317" s="53" t="s">
        <v>968</v>
      </c>
      <c r="B317" s="53" t="s">
        <v>436</v>
      </c>
      <c r="C317" s="47">
        <v>4</v>
      </c>
      <c r="D317" s="48">
        <v>5</v>
      </c>
      <c r="E317" s="46" t="s">
        <v>30</v>
      </c>
      <c r="F317" s="49" t="s">
        <v>305</v>
      </c>
      <c r="G317" s="122" t="s">
        <v>325</v>
      </c>
      <c r="H317" s="126" t="s">
        <v>36</v>
      </c>
      <c r="I317" s="49"/>
      <c r="J317" s="122"/>
      <c r="K317" s="126"/>
      <c r="L317" s="49"/>
      <c r="M317" s="122"/>
      <c r="N317" s="126"/>
      <c r="O317" s="49"/>
      <c r="P317" s="122"/>
      <c r="Q317" s="126"/>
      <c r="R317" s="49"/>
      <c r="S317" s="122"/>
      <c r="T317" s="126"/>
      <c r="U317" s="44" t="s">
        <v>280</v>
      </c>
      <c r="V317" s="106" t="s">
        <v>281</v>
      </c>
      <c r="W317" s="113" t="s">
        <v>257</v>
      </c>
      <c r="X317" s="107" t="s">
        <v>64</v>
      </c>
      <c r="Y317" s="44" t="s">
        <v>1187</v>
      </c>
      <c r="Z317" s="95" t="s">
        <v>1188</v>
      </c>
      <c r="AA317" s="44" t="s">
        <v>1189</v>
      </c>
      <c r="AB317" s="44" t="s">
        <v>1776</v>
      </c>
      <c r="AC317" s="44"/>
    </row>
    <row r="318" spans="1:29" s="39" customFormat="1" x14ac:dyDescent="0.2">
      <c r="A318" s="53" t="s">
        <v>968</v>
      </c>
      <c r="B318" s="53" t="s">
        <v>436</v>
      </c>
      <c r="C318" s="47">
        <v>4</v>
      </c>
      <c r="D318" s="48">
        <v>6</v>
      </c>
      <c r="E318" s="46" t="s">
        <v>30</v>
      </c>
      <c r="F318" s="49" t="s">
        <v>274</v>
      </c>
      <c r="G318" s="122" t="s">
        <v>295</v>
      </c>
      <c r="H318" s="126" t="s">
        <v>36</v>
      </c>
      <c r="I318" s="49"/>
      <c r="J318" s="122"/>
      <c r="K318" s="126"/>
      <c r="L318" s="49"/>
      <c r="M318" s="122"/>
      <c r="N318" s="126"/>
      <c r="O318" s="49"/>
      <c r="P318" s="122"/>
      <c r="Q318" s="126"/>
      <c r="R318" s="49"/>
      <c r="S318" s="122"/>
      <c r="T318" s="126"/>
      <c r="U318" s="44" t="s">
        <v>44</v>
      </c>
      <c r="V318" s="106" t="s">
        <v>442</v>
      </c>
      <c r="W318" s="113" t="s">
        <v>246</v>
      </c>
      <c r="X318" s="107" t="s">
        <v>64</v>
      </c>
      <c r="Y318" s="44" t="s">
        <v>1187</v>
      </c>
      <c r="Z318" s="95" t="s">
        <v>1188</v>
      </c>
      <c r="AA318" s="44" t="s">
        <v>1189</v>
      </c>
      <c r="AB318" s="44" t="s">
        <v>1776</v>
      </c>
      <c r="AC318" s="44"/>
    </row>
    <row r="319" spans="1:29" s="39" customFormat="1" x14ac:dyDescent="0.2">
      <c r="A319" s="53" t="s">
        <v>968</v>
      </c>
      <c r="B319" s="53" t="s">
        <v>436</v>
      </c>
      <c r="C319" s="47">
        <v>6</v>
      </c>
      <c r="D319" s="48">
        <v>10</v>
      </c>
      <c r="E319" s="46" t="s">
        <v>30</v>
      </c>
      <c r="F319" s="49" t="s">
        <v>300</v>
      </c>
      <c r="G319" s="122" t="s">
        <v>325</v>
      </c>
      <c r="H319" s="126" t="s">
        <v>36</v>
      </c>
      <c r="I319" s="49"/>
      <c r="J319" s="122"/>
      <c r="K319" s="126"/>
      <c r="L319" s="49"/>
      <c r="M319" s="122"/>
      <c r="N319" s="126"/>
      <c r="O319" s="49"/>
      <c r="P319" s="122"/>
      <c r="Q319" s="126"/>
      <c r="R319" s="49"/>
      <c r="S319" s="122"/>
      <c r="T319" s="126"/>
      <c r="U319" s="44" t="s">
        <v>44</v>
      </c>
      <c r="V319" s="106" t="s">
        <v>442</v>
      </c>
      <c r="W319" s="113" t="s">
        <v>246</v>
      </c>
      <c r="X319" s="107" t="s">
        <v>64</v>
      </c>
      <c r="Y319" s="44" t="s">
        <v>1187</v>
      </c>
      <c r="Z319" s="95" t="s">
        <v>1188</v>
      </c>
      <c r="AA319" s="44" t="s">
        <v>1189</v>
      </c>
      <c r="AB319" s="44" t="s">
        <v>1776</v>
      </c>
      <c r="AC319" s="44"/>
    </row>
    <row r="320" spans="1:29" s="39" customFormat="1" x14ac:dyDescent="0.2">
      <c r="A320" s="53" t="s">
        <v>968</v>
      </c>
      <c r="B320" s="53" t="s">
        <v>436</v>
      </c>
      <c r="C320" s="47">
        <v>3</v>
      </c>
      <c r="D320" s="48">
        <v>6</v>
      </c>
      <c r="E320" s="46" t="s">
        <v>30</v>
      </c>
      <c r="F320" s="49" t="s">
        <v>289</v>
      </c>
      <c r="G320" s="122" t="s">
        <v>305</v>
      </c>
      <c r="H320" s="126" t="s">
        <v>36</v>
      </c>
      <c r="I320" s="49"/>
      <c r="J320" s="122"/>
      <c r="K320" s="126"/>
      <c r="L320" s="49"/>
      <c r="M320" s="122"/>
      <c r="N320" s="126"/>
      <c r="O320" s="49"/>
      <c r="P320" s="122"/>
      <c r="Q320" s="126"/>
      <c r="R320" s="49"/>
      <c r="S320" s="122"/>
      <c r="T320" s="126"/>
      <c r="U320" s="44" t="s">
        <v>552</v>
      </c>
      <c r="V320" s="106" t="s">
        <v>553</v>
      </c>
      <c r="W320" s="113" t="s">
        <v>70</v>
      </c>
      <c r="X320" s="107" t="s">
        <v>64</v>
      </c>
      <c r="Y320" s="44" t="s">
        <v>1187</v>
      </c>
      <c r="Z320" s="95" t="s">
        <v>1188</v>
      </c>
      <c r="AA320" s="44" t="s">
        <v>1189</v>
      </c>
      <c r="AB320" s="44" t="s">
        <v>1776</v>
      </c>
      <c r="AC320" s="44"/>
    </row>
    <row r="321" spans="1:29" s="39" customFormat="1" x14ac:dyDescent="0.2">
      <c r="A321" s="53" t="s">
        <v>968</v>
      </c>
      <c r="B321" s="53" t="s">
        <v>436</v>
      </c>
      <c r="C321" s="47">
        <v>6</v>
      </c>
      <c r="D321" s="48">
        <v>8</v>
      </c>
      <c r="E321" s="46" t="s">
        <v>30</v>
      </c>
      <c r="F321" s="49" t="s">
        <v>305</v>
      </c>
      <c r="G321" s="122" t="s">
        <v>320</v>
      </c>
      <c r="H321" s="126" t="s">
        <v>36</v>
      </c>
      <c r="I321" s="49"/>
      <c r="J321" s="122"/>
      <c r="K321" s="126"/>
      <c r="L321" s="49"/>
      <c r="M321" s="122"/>
      <c r="N321" s="126"/>
      <c r="O321" s="49"/>
      <c r="P321" s="122"/>
      <c r="Q321" s="126"/>
      <c r="R321" s="49"/>
      <c r="S321" s="122"/>
      <c r="T321" s="126"/>
      <c r="U321" s="44" t="s">
        <v>552</v>
      </c>
      <c r="V321" s="106" t="s">
        <v>553</v>
      </c>
      <c r="W321" s="113" t="s">
        <v>70</v>
      </c>
      <c r="X321" s="107" t="s">
        <v>64</v>
      </c>
      <c r="Y321" s="44" t="s">
        <v>1187</v>
      </c>
      <c r="Z321" s="95" t="s">
        <v>1188</v>
      </c>
      <c r="AA321" s="44" t="s">
        <v>1189</v>
      </c>
      <c r="AB321" s="44" t="s">
        <v>1776</v>
      </c>
      <c r="AC321" s="44"/>
    </row>
    <row r="322" spans="1:29" s="39" customFormat="1" x14ac:dyDescent="0.2">
      <c r="A322" s="53" t="s">
        <v>968</v>
      </c>
      <c r="B322" s="53" t="s">
        <v>436</v>
      </c>
      <c r="C322" s="47">
        <v>5</v>
      </c>
      <c r="D322" s="48">
        <v>6</v>
      </c>
      <c r="E322" s="46" t="s">
        <v>30</v>
      </c>
      <c r="F322" s="49" t="s">
        <v>284</v>
      </c>
      <c r="G322" s="122" t="s">
        <v>300</v>
      </c>
      <c r="H322" s="126" t="s">
        <v>47</v>
      </c>
      <c r="I322" s="49"/>
      <c r="J322" s="122"/>
      <c r="K322" s="126"/>
      <c r="L322" s="49"/>
      <c r="M322" s="122"/>
      <c r="N322" s="126"/>
      <c r="O322" s="49"/>
      <c r="P322" s="122"/>
      <c r="Q322" s="126"/>
      <c r="R322" s="49"/>
      <c r="S322" s="122"/>
      <c r="T322" s="126"/>
      <c r="U322" s="44" t="s">
        <v>44</v>
      </c>
      <c r="V322" s="106" t="s">
        <v>442</v>
      </c>
      <c r="W322" s="113" t="s">
        <v>246</v>
      </c>
      <c r="X322" s="107" t="s">
        <v>64</v>
      </c>
      <c r="Y322" s="44" t="s">
        <v>1187</v>
      </c>
      <c r="Z322" s="95" t="s">
        <v>1188</v>
      </c>
      <c r="AA322" s="44" t="s">
        <v>1189</v>
      </c>
      <c r="AB322" s="44" t="s">
        <v>1776</v>
      </c>
      <c r="AC322" s="44"/>
    </row>
    <row r="323" spans="1:29" s="39" customFormat="1" x14ac:dyDescent="0.2">
      <c r="A323" s="53" t="s">
        <v>968</v>
      </c>
      <c r="B323" s="53" t="s">
        <v>436</v>
      </c>
      <c r="C323" s="47">
        <v>6</v>
      </c>
      <c r="D323" s="48">
        <v>10</v>
      </c>
      <c r="E323" s="46" t="s">
        <v>30</v>
      </c>
      <c r="F323" s="49" t="s">
        <v>300</v>
      </c>
      <c r="G323" s="122" t="s">
        <v>315</v>
      </c>
      <c r="H323" s="126" t="s">
        <v>47</v>
      </c>
      <c r="I323" s="49"/>
      <c r="J323" s="122"/>
      <c r="K323" s="126"/>
      <c r="L323" s="49"/>
      <c r="M323" s="122"/>
      <c r="N323" s="126"/>
      <c r="O323" s="49"/>
      <c r="P323" s="122"/>
      <c r="Q323" s="126"/>
      <c r="R323" s="49"/>
      <c r="S323" s="122"/>
      <c r="T323" s="126"/>
      <c r="U323" s="44" t="s">
        <v>44</v>
      </c>
      <c r="V323" s="106" t="s">
        <v>442</v>
      </c>
      <c r="W323" s="113" t="s">
        <v>246</v>
      </c>
      <c r="X323" s="107" t="s">
        <v>64</v>
      </c>
      <c r="Y323" s="44" t="s">
        <v>1187</v>
      </c>
      <c r="Z323" s="95" t="s">
        <v>1188</v>
      </c>
      <c r="AA323" s="44" t="s">
        <v>1189</v>
      </c>
      <c r="AB323" s="44" t="s">
        <v>1776</v>
      </c>
      <c r="AC323" s="44"/>
    </row>
    <row r="324" spans="1:29" s="39" customFormat="1" x14ac:dyDescent="0.2">
      <c r="A324" s="53" t="s">
        <v>968</v>
      </c>
      <c r="B324" s="53" t="s">
        <v>436</v>
      </c>
      <c r="C324" s="47">
        <v>3</v>
      </c>
      <c r="D324" s="48">
        <v>6</v>
      </c>
      <c r="E324" s="46" t="s">
        <v>30</v>
      </c>
      <c r="F324" s="49" t="s">
        <v>305</v>
      </c>
      <c r="G324" s="122" t="s">
        <v>325</v>
      </c>
      <c r="H324" s="126" t="s">
        <v>47</v>
      </c>
      <c r="I324" s="49"/>
      <c r="J324" s="122"/>
      <c r="K324" s="126"/>
      <c r="L324" s="49"/>
      <c r="M324" s="122"/>
      <c r="N324" s="126"/>
      <c r="O324" s="49"/>
      <c r="P324" s="122"/>
      <c r="Q324" s="126"/>
      <c r="R324" s="49"/>
      <c r="S324" s="122"/>
      <c r="T324" s="126"/>
      <c r="U324" s="44" t="s">
        <v>331</v>
      </c>
      <c r="V324" s="106" t="s">
        <v>332</v>
      </c>
      <c r="W324" s="113" t="s">
        <v>173</v>
      </c>
      <c r="X324" s="107" t="s">
        <v>64</v>
      </c>
      <c r="Y324" s="44" t="s">
        <v>1187</v>
      </c>
      <c r="Z324" s="95" t="s">
        <v>1188</v>
      </c>
      <c r="AA324" s="44" t="s">
        <v>1189</v>
      </c>
      <c r="AB324" s="44" t="s">
        <v>1776</v>
      </c>
      <c r="AC324" s="44"/>
    </row>
    <row r="325" spans="1:29" s="39" customFormat="1" x14ac:dyDescent="0.2">
      <c r="A325" s="53" t="s">
        <v>968</v>
      </c>
      <c r="B325" s="53" t="s">
        <v>436</v>
      </c>
      <c r="C325" s="47">
        <v>3</v>
      </c>
      <c r="D325" s="48">
        <v>5</v>
      </c>
      <c r="E325" s="46" t="s">
        <v>30</v>
      </c>
      <c r="F325" s="49" t="s">
        <v>284</v>
      </c>
      <c r="G325" s="122" t="s">
        <v>305</v>
      </c>
      <c r="H325" s="126" t="s">
        <v>47</v>
      </c>
      <c r="I325" s="49"/>
      <c r="J325" s="122"/>
      <c r="K325" s="126"/>
      <c r="L325" s="49"/>
      <c r="M325" s="122"/>
      <c r="N325" s="126"/>
      <c r="O325" s="49"/>
      <c r="P325" s="122"/>
      <c r="Q325" s="126"/>
      <c r="R325" s="49"/>
      <c r="S325" s="122"/>
      <c r="T325" s="126"/>
      <c r="U325" s="44" t="s">
        <v>584</v>
      </c>
      <c r="V325" s="106" t="s">
        <v>585</v>
      </c>
      <c r="W325" s="113" t="s">
        <v>82</v>
      </c>
      <c r="X325" s="107" t="s">
        <v>64</v>
      </c>
      <c r="Y325" s="44" t="s">
        <v>1187</v>
      </c>
      <c r="Z325" s="95" t="s">
        <v>1188</v>
      </c>
      <c r="AA325" s="44" t="s">
        <v>1189</v>
      </c>
      <c r="AB325" s="44" t="s">
        <v>1776</v>
      </c>
      <c r="AC325" s="44"/>
    </row>
    <row r="326" spans="1:29" s="39" customFormat="1" x14ac:dyDescent="0.2">
      <c r="A326" s="53" t="s">
        <v>968</v>
      </c>
      <c r="B326" s="53" t="s">
        <v>436</v>
      </c>
      <c r="C326" s="47">
        <v>5</v>
      </c>
      <c r="D326" s="48">
        <v>8</v>
      </c>
      <c r="E326" s="46" t="s">
        <v>30</v>
      </c>
      <c r="F326" s="49" t="s">
        <v>284</v>
      </c>
      <c r="G326" s="122" t="s">
        <v>305</v>
      </c>
      <c r="H326" s="126" t="s">
        <v>47</v>
      </c>
      <c r="I326" s="49"/>
      <c r="J326" s="122"/>
      <c r="K326" s="126"/>
      <c r="L326" s="49"/>
      <c r="M326" s="122"/>
      <c r="N326" s="126"/>
      <c r="O326" s="49"/>
      <c r="P326" s="122"/>
      <c r="Q326" s="126"/>
      <c r="R326" s="49"/>
      <c r="S326" s="122"/>
      <c r="T326" s="126"/>
      <c r="U326" s="44" t="s">
        <v>584</v>
      </c>
      <c r="V326" s="106" t="s">
        <v>585</v>
      </c>
      <c r="W326" s="113" t="s">
        <v>82</v>
      </c>
      <c r="X326" s="107" t="s">
        <v>64</v>
      </c>
      <c r="Y326" s="44" t="s">
        <v>1187</v>
      </c>
      <c r="Z326" s="95" t="s">
        <v>1188</v>
      </c>
      <c r="AA326" s="44" t="s">
        <v>1189</v>
      </c>
      <c r="AB326" s="44" t="s">
        <v>1776</v>
      </c>
      <c r="AC326" s="44"/>
    </row>
    <row r="327" spans="1:29" s="39" customFormat="1" x14ac:dyDescent="0.2">
      <c r="A327" s="53" t="s">
        <v>968</v>
      </c>
      <c r="B327" s="53" t="s">
        <v>436</v>
      </c>
      <c r="C327" s="47">
        <v>3</v>
      </c>
      <c r="D327" s="48">
        <v>5</v>
      </c>
      <c r="E327" s="46" t="s">
        <v>30</v>
      </c>
      <c r="F327" s="49" t="s">
        <v>274</v>
      </c>
      <c r="G327" s="122" t="s">
        <v>295</v>
      </c>
      <c r="H327" s="126" t="s">
        <v>47</v>
      </c>
      <c r="I327" s="49"/>
      <c r="J327" s="122"/>
      <c r="K327" s="126"/>
      <c r="L327" s="49"/>
      <c r="M327" s="122"/>
      <c r="N327" s="126"/>
      <c r="O327" s="49"/>
      <c r="P327" s="122"/>
      <c r="Q327" s="126"/>
      <c r="R327" s="49"/>
      <c r="S327" s="122"/>
      <c r="T327" s="126"/>
      <c r="U327" s="44" t="s">
        <v>835</v>
      </c>
      <c r="V327" s="106" t="s">
        <v>836</v>
      </c>
      <c r="W327" s="113" t="s">
        <v>109</v>
      </c>
      <c r="X327" s="107" t="s">
        <v>64</v>
      </c>
      <c r="Y327" s="44" t="s">
        <v>1187</v>
      </c>
      <c r="Z327" s="95" t="s">
        <v>1188</v>
      </c>
      <c r="AA327" s="44" t="s">
        <v>1189</v>
      </c>
      <c r="AB327" s="44" t="s">
        <v>1776</v>
      </c>
      <c r="AC327" s="44"/>
    </row>
    <row r="328" spans="1:29" s="39" customFormat="1" x14ac:dyDescent="0.2">
      <c r="A328" s="53" t="s">
        <v>968</v>
      </c>
      <c r="B328" s="53" t="s">
        <v>436</v>
      </c>
      <c r="C328" s="47">
        <v>5</v>
      </c>
      <c r="D328" s="48">
        <v>8</v>
      </c>
      <c r="E328" s="46" t="s">
        <v>30</v>
      </c>
      <c r="F328" s="49" t="s">
        <v>295</v>
      </c>
      <c r="G328" s="122" t="s">
        <v>315</v>
      </c>
      <c r="H328" s="126" t="s">
        <v>47</v>
      </c>
      <c r="I328" s="49"/>
      <c r="J328" s="122"/>
      <c r="K328" s="126"/>
      <c r="L328" s="49"/>
      <c r="M328" s="122"/>
      <c r="N328" s="126"/>
      <c r="O328" s="49"/>
      <c r="P328" s="122"/>
      <c r="Q328" s="126"/>
      <c r="R328" s="49"/>
      <c r="S328" s="122"/>
      <c r="T328" s="126"/>
      <c r="U328" s="44" t="s">
        <v>835</v>
      </c>
      <c r="V328" s="106" t="s">
        <v>836</v>
      </c>
      <c r="W328" s="113" t="s">
        <v>109</v>
      </c>
      <c r="X328" s="107" t="s">
        <v>64</v>
      </c>
      <c r="Y328" s="44" t="s">
        <v>1187</v>
      </c>
      <c r="Z328" s="95" t="s">
        <v>1188</v>
      </c>
      <c r="AA328" s="44" t="s">
        <v>1189</v>
      </c>
      <c r="AB328" s="44" t="s">
        <v>1776</v>
      </c>
      <c r="AC328" s="44"/>
    </row>
    <row r="329" spans="1:29" s="39" customFormat="1" x14ac:dyDescent="0.2">
      <c r="A329" s="53" t="s">
        <v>968</v>
      </c>
      <c r="B329" s="53" t="s">
        <v>436</v>
      </c>
      <c r="C329" s="47">
        <v>3</v>
      </c>
      <c r="D329" s="48">
        <v>6</v>
      </c>
      <c r="E329" s="46" t="s">
        <v>30</v>
      </c>
      <c r="F329" s="49" t="s">
        <v>274</v>
      </c>
      <c r="G329" s="122" t="s">
        <v>295</v>
      </c>
      <c r="H329" s="126" t="s">
        <v>47</v>
      </c>
      <c r="I329" s="49"/>
      <c r="J329" s="122"/>
      <c r="K329" s="126"/>
      <c r="L329" s="49"/>
      <c r="M329" s="122"/>
      <c r="N329" s="126"/>
      <c r="O329" s="49"/>
      <c r="P329" s="122"/>
      <c r="Q329" s="126"/>
      <c r="R329" s="49"/>
      <c r="S329" s="122"/>
      <c r="T329" s="126"/>
      <c r="U329" s="44" t="s">
        <v>418</v>
      </c>
      <c r="V329" s="106" t="s">
        <v>419</v>
      </c>
      <c r="W329" s="113" t="s">
        <v>173</v>
      </c>
      <c r="X329" s="107" t="s">
        <v>64</v>
      </c>
      <c r="Y329" s="44" t="s">
        <v>1187</v>
      </c>
      <c r="Z329" s="95" t="s">
        <v>1188</v>
      </c>
      <c r="AA329" s="44" t="s">
        <v>1189</v>
      </c>
      <c r="AB329" s="44" t="s">
        <v>1776</v>
      </c>
      <c r="AC329" s="44"/>
    </row>
    <row r="330" spans="1:29" s="39" customFormat="1" x14ac:dyDescent="0.2">
      <c r="A330" s="53" t="s">
        <v>968</v>
      </c>
      <c r="B330" s="53" t="s">
        <v>436</v>
      </c>
      <c r="C330" s="47">
        <v>3</v>
      </c>
      <c r="D330" s="48">
        <v>6</v>
      </c>
      <c r="E330" s="46" t="s">
        <v>30</v>
      </c>
      <c r="F330" s="49" t="s">
        <v>295</v>
      </c>
      <c r="G330" s="122" t="s">
        <v>315</v>
      </c>
      <c r="H330" s="126" t="s">
        <v>47</v>
      </c>
      <c r="I330" s="49"/>
      <c r="J330" s="122"/>
      <c r="K330" s="126"/>
      <c r="L330" s="49"/>
      <c r="M330" s="122"/>
      <c r="N330" s="126"/>
      <c r="O330" s="49"/>
      <c r="P330" s="122"/>
      <c r="Q330" s="126"/>
      <c r="R330" s="49"/>
      <c r="S330" s="122"/>
      <c r="T330" s="126"/>
      <c r="U330" s="44" t="s">
        <v>418</v>
      </c>
      <c r="V330" s="106" t="s">
        <v>419</v>
      </c>
      <c r="W330" s="113" t="s">
        <v>173</v>
      </c>
      <c r="X330" s="107" t="s">
        <v>64</v>
      </c>
      <c r="Y330" s="44" t="s">
        <v>1187</v>
      </c>
      <c r="Z330" s="95" t="s">
        <v>1188</v>
      </c>
      <c r="AA330" s="44" t="s">
        <v>1189</v>
      </c>
      <c r="AB330" s="44" t="s">
        <v>1776</v>
      </c>
      <c r="AC330" s="44"/>
    </row>
    <row r="331" spans="1:29" s="39" customFormat="1" x14ac:dyDescent="0.2">
      <c r="A331" s="53" t="s">
        <v>968</v>
      </c>
      <c r="B331" s="53" t="s">
        <v>436</v>
      </c>
      <c r="C331" s="47">
        <v>3</v>
      </c>
      <c r="D331" s="48">
        <v>5</v>
      </c>
      <c r="E331" s="46" t="s">
        <v>30</v>
      </c>
      <c r="F331" s="49" t="s">
        <v>274</v>
      </c>
      <c r="G331" s="122" t="s">
        <v>295</v>
      </c>
      <c r="H331" s="126" t="s">
        <v>47</v>
      </c>
      <c r="I331" s="49"/>
      <c r="J331" s="122"/>
      <c r="K331" s="126"/>
      <c r="L331" s="49"/>
      <c r="M331" s="122"/>
      <c r="N331" s="126"/>
      <c r="O331" s="49"/>
      <c r="P331" s="122"/>
      <c r="Q331" s="126"/>
      <c r="R331" s="49"/>
      <c r="S331" s="122"/>
      <c r="T331" s="126"/>
      <c r="U331" s="44" t="s">
        <v>290</v>
      </c>
      <c r="V331" s="106" t="s">
        <v>291</v>
      </c>
      <c r="W331" s="113" t="s">
        <v>292</v>
      </c>
      <c r="X331" s="107" t="s">
        <v>64</v>
      </c>
      <c r="Y331" s="44" t="s">
        <v>1187</v>
      </c>
      <c r="Z331" s="95" t="s">
        <v>1188</v>
      </c>
      <c r="AA331" s="44" t="s">
        <v>1189</v>
      </c>
      <c r="AB331" s="44" t="s">
        <v>1776</v>
      </c>
      <c r="AC331" s="44"/>
    </row>
    <row r="332" spans="1:29" s="39" customFormat="1" x14ac:dyDescent="0.2">
      <c r="A332" s="53" t="s">
        <v>968</v>
      </c>
      <c r="B332" s="53" t="s">
        <v>436</v>
      </c>
      <c r="C332" s="47">
        <v>5</v>
      </c>
      <c r="D332" s="48">
        <v>8</v>
      </c>
      <c r="E332" s="46" t="s">
        <v>30</v>
      </c>
      <c r="F332" s="49" t="s">
        <v>295</v>
      </c>
      <c r="G332" s="122" t="s">
        <v>315</v>
      </c>
      <c r="H332" s="126" t="s">
        <v>47</v>
      </c>
      <c r="I332" s="49"/>
      <c r="J332" s="122"/>
      <c r="K332" s="126"/>
      <c r="L332" s="49"/>
      <c r="M332" s="122"/>
      <c r="N332" s="126"/>
      <c r="O332" s="49"/>
      <c r="P332" s="122"/>
      <c r="Q332" s="126"/>
      <c r="R332" s="49"/>
      <c r="S332" s="122"/>
      <c r="T332" s="126"/>
      <c r="U332" s="44" t="s">
        <v>290</v>
      </c>
      <c r="V332" s="106" t="s">
        <v>291</v>
      </c>
      <c r="W332" s="113" t="s">
        <v>292</v>
      </c>
      <c r="X332" s="107" t="s">
        <v>64</v>
      </c>
      <c r="Y332" s="44" t="s">
        <v>1187</v>
      </c>
      <c r="Z332" s="95" t="s">
        <v>1188</v>
      </c>
      <c r="AA332" s="44" t="s">
        <v>1189</v>
      </c>
      <c r="AB332" s="44" t="s">
        <v>1776</v>
      </c>
      <c r="AC332" s="44"/>
    </row>
    <row r="333" spans="1:29" s="39" customFormat="1" x14ac:dyDescent="0.2">
      <c r="A333" s="53" t="s">
        <v>968</v>
      </c>
      <c r="B333" s="53" t="s">
        <v>436</v>
      </c>
      <c r="C333" s="47">
        <v>5</v>
      </c>
      <c r="D333" s="48">
        <v>8</v>
      </c>
      <c r="E333" s="46" t="s">
        <v>30</v>
      </c>
      <c r="F333" s="49" t="s">
        <v>274</v>
      </c>
      <c r="G333" s="122" t="s">
        <v>289</v>
      </c>
      <c r="H333" s="126" t="s">
        <v>51</v>
      </c>
      <c r="I333" s="49"/>
      <c r="J333" s="122"/>
      <c r="K333" s="126"/>
      <c r="L333" s="49"/>
      <c r="M333" s="122"/>
      <c r="N333" s="126"/>
      <c r="O333" s="49"/>
      <c r="P333" s="122"/>
      <c r="Q333" s="126"/>
      <c r="R333" s="49"/>
      <c r="S333" s="122"/>
      <c r="T333" s="126"/>
      <c r="U333" s="44" t="s">
        <v>464</v>
      </c>
      <c r="V333" s="106" t="s">
        <v>465</v>
      </c>
      <c r="W333" s="113" t="s">
        <v>70</v>
      </c>
      <c r="X333" s="107" t="s">
        <v>64</v>
      </c>
      <c r="Y333" s="44" t="s">
        <v>1187</v>
      </c>
      <c r="Z333" s="95" t="s">
        <v>1188</v>
      </c>
      <c r="AA333" s="44" t="s">
        <v>1189</v>
      </c>
      <c r="AB333" s="44" t="s">
        <v>1776</v>
      </c>
      <c r="AC333" s="44"/>
    </row>
    <row r="334" spans="1:29" s="39" customFormat="1" x14ac:dyDescent="0.2">
      <c r="A334" s="53" t="s">
        <v>968</v>
      </c>
      <c r="B334" s="53" t="s">
        <v>436</v>
      </c>
      <c r="C334" s="47">
        <v>3</v>
      </c>
      <c r="D334" s="48">
        <v>5</v>
      </c>
      <c r="E334" s="46" t="s">
        <v>30</v>
      </c>
      <c r="F334" s="49" t="s">
        <v>289</v>
      </c>
      <c r="G334" s="122" t="s">
        <v>305</v>
      </c>
      <c r="H334" s="126" t="s">
        <v>51</v>
      </c>
      <c r="I334" s="49"/>
      <c r="J334" s="122"/>
      <c r="K334" s="126"/>
      <c r="L334" s="49"/>
      <c r="M334" s="122"/>
      <c r="N334" s="126"/>
      <c r="O334" s="49"/>
      <c r="P334" s="122"/>
      <c r="Q334" s="126"/>
      <c r="R334" s="49"/>
      <c r="S334" s="122"/>
      <c r="T334" s="126"/>
      <c r="U334" s="44" t="s">
        <v>464</v>
      </c>
      <c r="V334" s="106" t="s">
        <v>465</v>
      </c>
      <c r="W334" s="113" t="s">
        <v>70</v>
      </c>
      <c r="X334" s="107" t="s">
        <v>64</v>
      </c>
      <c r="Y334" s="44" t="s">
        <v>1187</v>
      </c>
      <c r="Z334" s="95" t="s">
        <v>1188</v>
      </c>
      <c r="AA334" s="44" t="s">
        <v>1189</v>
      </c>
      <c r="AB334" s="44" t="s">
        <v>1776</v>
      </c>
      <c r="AC334" s="44"/>
    </row>
    <row r="335" spans="1:29" s="39" customFormat="1" x14ac:dyDescent="0.2">
      <c r="A335" s="53" t="s">
        <v>968</v>
      </c>
      <c r="B335" s="53" t="s">
        <v>436</v>
      </c>
      <c r="C335" s="47">
        <v>4</v>
      </c>
      <c r="D335" s="48">
        <v>5</v>
      </c>
      <c r="E335" s="46" t="s">
        <v>30</v>
      </c>
      <c r="F335" s="49" t="s">
        <v>284</v>
      </c>
      <c r="G335" s="122" t="s">
        <v>305</v>
      </c>
      <c r="H335" s="126" t="s">
        <v>51</v>
      </c>
      <c r="I335" s="49"/>
      <c r="J335" s="122"/>
      <c r="K335" s="126"/>
      <c r="L335" s="49"/>
      <c r="M335" s="122"/>
      <c r="N335" s="126"/>
      <c r="O335" s="49"/>
      <c r="P335" s="122"/>
      <c r="Q335" s="126"/>
      <c r="R335" s="49"/>
      <c r="S335" s="122"/>
      <c r="T335" s="126"/>
      <c r="U335" s="44" t="s">
        <v>445</v>
      </c>
      <c r="V335" s="106" t="s">
        <v>446</v>
      </c>
      <c r="W335" s="113" t="s">
        <v>394</v>
      </c>
      <c r="X335" s="107" t="s">
        <v>64</v>
      </c>
      <c r="Y335" s="44" t="s">
        <v>1187</v>
      </c>
      <c r="Z335" s="95" t="s">
        <v>1188</v>
      </c>
      <c r="AA335" s="44" t="s">
        <v>1189</v>
      </c>
      <c r="AB335" s="44" t="s">
        <v>1776</v>
      </c>
      <c r="AC335" s="44"/>
    </row>
    <row r="336" spans="1:29" s="39" customFormat="1" x14ac:dyDescent="0.2">
      <c r="A336" s="53" t="s">
        <v>968</v>
      </c>
      <c r="B336" s="53" t="s">
        <v>436</v>
      </c>
      <c r="C336" s="47">
        <v>3</v>
      </c>
      <c r="D336" s="48">
        <v>5</v>
      </c>
      <c r="E336" s="46" t="s">
        <v>30</v>
      </c>
      <c r="F336" s="49" t="s">
        <v>274</v>
      </c>
      <c r="G336" s="122" t="s">
        <v>295</v>
      </c>
      <c r="H336" s="126" t="s">
        <v>51</v>
      </c>
      <c r="I336" s="49"/>
      <c r="J336" s="122"/>
      <c r="K336" s="126"/>
      <c r="L336" s="49"/>
      <c r="M336" s="122"/>
      <c r="N336" s="126"/>
      <c r="O336" s="49"/>
      <c r="P336" s="122"/>
      <c r="Q336" s="126"/>
      <c r="R336" s="49"/>
      <c r="S336" s="122"/>
      <c r="T336" s="126"/>
      <c r="U336" s="44" t="s">
        <v>604</v>
      </c>
      <c r="V336" s="106" t="s">
        <v>605</v>
      </c>
      <c r="W336" s="113" t="s">
        <v>533</v>
      </c>
      <c r="X336" s="107" t="s">
        <v>64</v>
      </c>
      <c r="Y336" s="44" t="s">
        <v>1187</v>
      </c>
      <c r="Z336" s="95" t="s">
        <v>1188</v>
      </c>
      <c r="AA336" s="44" t="s">
        <v>1189</v>
      </c>
      <c r="AB336" s="44" t="s">
        <v>1776</v>
      </c>
      <c r="AC336" s="44"/>
    </row>
    <row r="337" spans="1:29" s="39" customFormat="1" x14ac:dyDescent="0.2">
      <c r="A337" s="53" t="s">
        <v>968</v>
      </c>
      <c r="B337" s="53" t="s">
        <v>436</v>
      </c>
      <c r="C337" s="47">
        <v>5</v>
      </c>
      <c r="D337" s="48">
        <v>8</v>
      </c>
      <c r="E337" s="46" t="s">
        <v>30</v>
      </c>
      <c r="F337" s="49" t="s">
        <v>295</v>
      </c>
      <c r="G337" s="122" t="s">
        <v>315</v>
      </c>
      <c r="H337" s="126" t="s">
        <v>51</v>
      </c>
      <c r="I337" s="49"/>
      <c r="J337" s="122"/>
      <c r="K337" s="126"/>
      <c r="L337" s="49"/>
      <c r="M337" s="122"/>
      <c r="N337" s="126"/>
      <c r="O337" s="49"/>
      <c r="P337" s="122"/>
      <c r="Q337" s="126"/>
      <c r="R337" s="49"/>
      <c r="S337" s="122"/>
      <c r="T337" s="126"/>
      <c r="U337" s="44" t="s">
        <v>604</v>
      </c>
      <c r="V337" s="106" t="s">
        <v>605</v>
      </c>
      <c r="W337" s="113" t="s">
        <v>533</v>
      </c>
      <c r="X337" s="107" t="s">
        <v>64</v>
      </c>
      <c r="Y337" s="44" t="s">
        <v>1187</v>
      </c>
      <c r="Z337" s="95" t="s">
        <v>1188</v>
      </c>
      <c r="AA337" s="44" t="s">
        <v>1189</v>
      </c>
      <c r="AB337" s="44" t="s">
        <v>1776</v>
      </c>
      <c r="AC337" s="44"/>
    </row>
    <row r="338" spans="1:29" s="39" customFormat="1" x14ac:dyDescent="0.2">
      <c r="A338" s="53" t="s">
        <v>968</v>
      </c>
      <c r="B338" s="53" t="s">
        <v>436</v>
      </c>
      <c r="C338" s="47">
        <v>3</v>
      </c>
      <c r="D338" s="48">
        <v>6</v>
      </c>
      <c r="E338" s="46" t="s">
        <v>30</v>
      </c>
      <c r="F338" s="49" t="s">
        <v>289</v>
      </c>
      <c r="G338" s="122" t="s">
        <v>310</v>
      </c>
      <c r="H338" s="126" t="s">
        <v>51</v>
      </c>
      <c r="I338" s="49"/>
      <c r="J338" s="122"/>
      <c r="K338" s="126"/>
      <c r="L338" s="49"/>
      <c r="M338" s="122"/>
      <c r="N338" s="126"/>
      <c r="O338" s="49"/>
      <c r="P338" s="122"/>
      <c r="Q338" s="126"/>
      <c r="R338" s="49"/>
      <c r="S338" s="122"/>
      <c r="T338" s="126"/>
      <c r="U338" s="44" t="s">
        <v>234</v>
      </c>
      <c r="V338" s="106" t="s">
        <v>235</v>
      </c>
      <c r="W338" s="113" t="s">
        <v>151</v>
      </c>
      <c r="X338" s="107" t="s">
        <v>64</v>
      </c>
      <c r="Y338" s="44" t="s">
        <v>1187</v>
      </c>
      <c r="Z338" s="95" t="s">
        <v>1188</v>
      </c>
      <c r="AA338" s="44" t="s">
        <v>1189</v>
      </c>
      <c r="AB338" s="44" t="s">
        <v>1776</v>
      </c>
      <c r="AC338" s="44" t="s">
        <v>1778</v>
      </c>
    </row>
    <row r="339" spans="1:29" s="39" customFormat="1" x14ac:dyDescent="0.2">
      <c r="A339" s="53" t="s">
        <v>968</v>
      </c>
      <c r="B339" s="53" t="s">
        <v>436</v>
      </c>
      <c r="C339" s="47">
        <v>3</v>
      </c>
      <c r="D339" s="48">
        <v>6</v>
      </c>
      <c r="E339" s="46" t="s">
        <v>30</v>
      </c>
      <c r="F339" s="49" t="s">
        <v>310</v>
      </c>
      <c r="G339" s="122" t="s">
        <v>325</v>
      </c>
      <c r="H339" s="126" t="s">
        <v>51</v>
      </c>
      <c r="I339" s="49"/>
      <c r="J339" s="122"/>
      <c r="K339" s="126"/>
      <c r="L339" s="49"/>
      <c r="M339" s="122"/>
      <c r="N339" s="126"/>
      <c r="O339" s="49"/>
      <c r="P339" s="122"/>
      <c r="Q339" s="126"/>
      <c r="R339" s="49"/>
      <c r="S339" s="122"/>
      <c r="T339" s="126"/>
      <c r="U339" s="44" t="s">
        <v>234</v>
      </c>
      <c r="V339" s="106" t="s">
        <v>235</v>
      </c>
      <c r="W339" s="113" t="s">
        <v>151</v>
      </c>
      <c r="X339" s="107" t="s">
        <v>64</v>
      </c>
      <c r="Y339" s="44" t="s">
        <v>1187</v>
      </c>
      <c r="Z339" s="95" t="s">
        <v>1188</v>
      </c>
      <c r="AA339" s="44" t="s">
        <v>1189</v>
      </c>
      <c r="AB339" s="44" t="s">
        <v>1776</v>
      </c>
      <c r="AC339" s="44" t="s">
        <v>1779</v>
      </c>
    </row>
    <row r="340" spans="1:29" s="39" customFormat="1" x14ac:dyDescent="0.2">
      <c r="A340" s="53" t="s">
        <v>968</v>
      </c>
      <c r="B340" s="53" t="s">
        <v>436</v>
      </c>
      <c r="C340" s="47">
        <v>3</v>
      </c>
      <c r="D340" s="48">
        <v>6</v>
      </c>
      <c r="E340" s="46" t="s">
        <v>30</v>
      </c>
      <c r="F340" s="49" t="s">
        <v>295</v>
      </c>
      <c r="G340" s="122" t="s">
        <v>315</v>
      </c>
      <c r="H340" s="126" t="s">
        <v>51</v>
      </c>
      <c r="I340" s="49"/>
      <c r="J340" s="122"/>
      <c r="K340" s="126"/>
      <c r="L340" s="49"/>
      <c r="M340" s="122"/>
      <c r="N340" s="126"/>
      <c r="O340" s="49"/>
      <c r="P340" s="122"/>
      <c r="Q340" s="126"/>
      <c r="R340" s="49"/>
      <c r="S340" s="122"/>
      <c r="T340" s="126"/>
      <c r="U340" s="44" t="s">
        <v>285</v>
      </c>
      <c r="V340" s="106" t="s">
        <v>286</v>
      </c>
      <c r="W340" s="113" t="s">
        <v>257</v>
      </c>
      <c r="X340" s="107" t="s">
        <v>64</v>
      </c>
      <c r="Y340" s="44" t="s">
        <v>1187</v>
      </c>
      <c r="Z340" s="95" t="s">
        <v>1188</v>
      </c>
      <c r="AA340" s="44" t="s">
        <v>1189</v>
      </c>
      <c r="AB340" s="44" t="s">
        <v>1776</v>
      </c>
      <c r="AC340" s="44"/>
    </row>
    <row r="341" spans="1:29" s="39" customFormat="1" x14ac:dyDescent="0.2">
      <c r="A341" s="53" t="s">
        <v>968</v>
      </c>
      <c r="B341" s="53" t="s">
        <v>436</v>
      </c>
      <c r="C341" s="47">
        <v>3</v>
      </c>
      <c r="D341" s="48">
        <v>5</v>
      </c>
      <c r="E341" s="46" t="s">
        <v>30</v>
      </c>
      <c r="F341" s="49" t="s">
        <v>274</v>
      </c>
      <c r="G341" s="122" t="s">
        <v>295</v>
      </c>
      <c r="H341" s="126" t="s">
        <v>51</v>
      </c>
      <c r="I341" s="49"/>
      <c r="J341" s="122"/>
      <c r="K341" s="126"/>
      <c r="L341" s="49"/>
      <c r="M341" s="122"/>
      <c r="N341" s="126"/>
      <c r="O341" s="49"/>
      <c r="P341" s="122"/>
      <c r="Q341" s="126"/>
      <c r="R341" s="49"/>
      <c r="S341" s="122"/>
      <c r="T341" s="126"/>
      <c r="U341" s="44" t="s">
        <v>413</v>
      </c>
      <c r="V341" s="106" t="s">
        <v>414</v>
      </c>
      <c r="W341" s="113" t="s">
        <v>88</v>
      </c>
      <c r="X341" s="107" t="s">
        <v>64</v>
      </c>
      <c r="Y341" s="44" t="s">
        <v>1187</v>
      </c>
      <c r="Z341" s="95" t="s">
        <v>1188</v>
      </c>
      <c r="AA341" s="44" t="s">
        <v>1189</v>
      </c>
      <c r="AB341" s="44" t="s">
        <v>1776</v>
      </c>
      <c r="AC341" s="44"/>
    </row>
    <row r="342" spans="1:29" s="39" customFormat="1" x14ac:dyDescent="0.2">
      <c r="A342" s="53" t="s">
        <v>968</v>
      </c>
      <c r="B342" s="53" t="s">
        <v>436</v>
      </c>
      <c r="C342" s="47">
        <v>5</v>
      </c>
      <c r="D342" s="48">
        <v>10</v>
      </c>
      <c r="E342" s="46" t="s">
        <v>30</v>
      </c>
      <c r="F342" s="49" t="s">
        <v>295</v>
      </c>
      <c r="G342" s="122" t="s">
        <v>315</v>
      </c>
      <c r="H342" s="126" t="s">
        <v>51</v>
      </c>
      <c r="I342" s="49"/>
      <c r="J342" s="122"/>
      <c r="K342" s="126"/>
      <c r="L342" s="49"/>
      <c r="M342" s="122"/>
      <c r="N342" s="126"/>
      <c r="O342" s="49"/>
      <c r="P342" s="122"/>
      <c r="Q342" s="126"/>
      <c r="R342" s="49"/>
      <c r="S342" s="122"/>
      <c r="T342" s="126"/>
      <c r="U342" s="44" t="s">
        <v>413</v>
      </c>
      <c r="V342" s="106" t="s">
        <v>414</v>
      </c>
      <c r="W342" s="113" t="s">
        <v>88</v>
      </c>
      <c r="X342" s="107" t="s">
        <v>64</v>
      </c>
      <c r="Y342" s="44" t="s">
        <v>1187</v>
      </c>
      <c r="Z342" s="95" t="s">
        <v>1188</v>
      </c>
      <c r="AA342" s="44" t="s">
        <v>1189</v>
      </c>
      <c r="AB342" s="44" t="s">
        <v>1776</v>
      </c>
      <c r="AC342" s="44"/>
    </row>
    <row r="343" spans="1:29" s="39" customFormat="1" x14ac:dyDescent="0.2">
      <c r="A343" s="53" t="s">
        <v>968</v>
      </c>
      <c r="B343" s="53" t="s">
        <v>436</v>
      </c>
      <c r="C343" s="47">
        <v>3</v>
      </c>
      <c r="D343" s="48">
        <v>5</v>
      </c>
      <c r="E343" s="46" t="s">
        <v>30</v>
      </c>
      <c r="F343" s="49" t="s">
        <v>274</v>
      </c>
      <c r="G343" s="122" t="s">
        <v>295</v>
      </c>
      <c r="H343" s="126" t="s">
        <v>51</v>
      </c>
      <c r="I343" s="49"/>
      <c r="J343" s="122"/>
      <c r="K343" s="126"/>
      <c r="L343" s="49"/>
      <c r="M343" s="122"/>
      <c r="N343" s="126"/>
      <c r="O343" s="49"/>
      <c r="P343" s="122"/>
      <c r="Q343" s="126"/>
      <c r="R343" s="49"/>
      <c r="S343" s="122"/>
      <c r="T343" s="126"/>
      <c r="U343" s="44" t="s">
        <v>44</v>
      </c>
      <c r="V343" s="106" t="s">
        <v>442</v>
      </c>
      <c r="W343" s="113" t="s">
        <v>246</v>
      </c>
      <c r="X343" s="107" t="s">
        <v>64</v>
      </c>
      <c r="Y343" s="44" t="s">
        <v>1187</v>
      </c>
      <c r="Z343" s="95" t="s">
        <v>1188</v>
      </c>
      <c r="AA343" s="44" t="s">
        <v>1189</v>
      </c>
      <c r="AB343" s="44" t="s">
        <v>1776</v>
      </c>
      <c r="AC343" s="44"/>
    </row>
    <row r="344" spans="1:29" s="39" customFormat="1" x14ac:dyDescent="0.2">
      <c r="A344" s="53" t="s">
        <v>968</v>
      </c>
      <c r="B344" s="53" t="s">
        <v>436</v>
      </c>
      <c r="C344" s="47">
        <v>5</v>
      </c>
      <c r="D344" s="48">
        <v>8</v>
      </c>
      <c r="E344" s="46" t="s">
        <v>30</v>
      </c>
      <c r="F344" s="49" t="s">
        <v>295</v>
      </c>
      <c r="G344" s="122" t="s">
        <v>315</v>
      </c>
      <c r="H344" s="126" t="s">
        <v>51</v>
      </c>
      <c r="I344" s="49"/>
      <c r="J344" s="122"/>
      <c r="K344" s="126"/>
      <c r="L344" s="49"/>
      <c r="M344" s="122"/>
      <c r="N344" s="126"/>
      <c r="O344" s="49"/>
      <c r="P344" s="122"/>
      <c r="Q344" s="126"/>
      <c r="R344" s="49"/>
      <c r="S344" s="122"/>
      <c r="T344" s="126"/>
      <c r="U344" s="44" t="s">
        <v>44</v>
      </c>
      <c r="V344" s="106" t="s">
        <v>442</v>
      </c>
      <c r="W344" s="113" t="s">
        <v>246</v>
      </c>
      <c r="X344" s="107" t="s">
        <v>64</v>
      </c>
      <c r="Y344" s="44" t="s">
        <v>1187</v>
      </c>
      <c r="Z344" s="95" t="s">
        <v>1188</v>
      </c>
      <c r="AA344" s="44" t="s">
        <v>1189</v>
      </c>
      <c r="AB344" s="44" t="s">
        <v>1776</v>
      </c>
      <c r="AC344" s="44"/>
    </row>
    <row r="345" spans="1:29" s="39" customFormat="1" x14ac:dyDescent="0.2">
      <c r="A345" s="53" t="s">
        <v>968</v>
      </c>
      <c r="B345" s="53" t="s">
        <v>436</v>
      </c>
      <c r="C345" s="47">
        <v>3</v>
      </c>
      <c r="D345" s="48">
        <v>5</v>
      </c>
      <c r="E345" s="46" t="s">
        <v>30</v>
      </c>
      <c r="F345" s="49" t="s">
        <v>289</v>
      </c>
      <c r="G345" s="122" t="s">
        <v>305</v>
      </c>
      <c r="H345" s="126" t="s">
        <v>33</v>
      </c>
      <c r="I345" s="49"/>
      <c r="J345" s="122"/>
      <c r="K345" s="126"/>
      <c r="L345" s="49"/>
      <c r="M345" s="122"/>
      <c r="N345" s="126"/>
      <c r="O345" s="49"/>
      <c r="P345" s="122"/>
      <c r="Q345" s="126"/>
      <c r="R345" s="49"/>
      <c r="S345" s="122"/>
      <c r="T345" s="126"/>
      <c r="U345" s="44" t="s">
        <v>44</v>
      </c>
      <c r="V345" s="106" t="s">
        <v>442</v>
      </c>
      <c r="W345" s="113" t="s">
        <v>246</v>
      </c>
      <c r="X345" s="107" t="s">
        <v>64</v>
      </c>
      <c r="Y345" s="44" t="s">
        <v>1187</v>
      </c>
      <c r="Z345" s="95" t="s">
        <v>1188</v>
      </c>
      <c r="AA345" s="44" t="s">
        <v>1189</v>
      </c>
      <c r="AB345" s="44" t="s">
        <v>1776</v>
      </c>
      <c r="AC345" s="44"/>
    </row>
    <row r="346" spans="1:29" s="39" customFormat="1" x14ac:dyDescent="0.2">
      <c r="A346" s="53" t="s">
        <v>968</v>
      </c>
      <c r="B346" s="53" t="s">
        <v>436</v>
      </c>
      <c r="C346" s="47">
        <v>5</v>
      </c>
      <c r="D346" s="48">
        <v>7</v>
      </c>
      <c r="E346" s="46" t="s">
        <v>30</v>
      </c>
      <c r="F346" s="49" t="s">
        <v>305</v>
      </c>
      <c r="G346" s="122" t="s">
        <v>325</v>
      </c>
      <c r="H346" s="126" t="s">
        <v>33</v>
      </c>
      <c r="I346" s="49"/>
      <c r="J346" s="122"/>
      <c r="K346" s="126"/>
      <c r="L346" s="49"/>
      <c r="M346" s="122"/>
      <c r="N346" s="126"/>
      <c r="O346" s="49"/>
      <c r="P346" s="122"/>
      <c r="Q346" s="126"/>
      <c r="R346" s="49"/>
      <c r="S346" s="122"/>
      <c r="T346" s="126"/>
      <c r="U346" s="44" t="s">
        <v>44</v>
      </c>
      <c r="V346" s="106" t="s">
        <v>442</v>
      </c>
      <c r="W346" s="113" t="s">
        <v>246</v>
      </c>
      <c r="X346" s="107" t="s">
        <v>64</v>
      </c>
      <c r="Y346" s="44" t="s">
        <v>1187</v>
      </c>
      <c r="Z346" s="95" t="s">
        <v>1188</v>
      </c>
      <c r="AA346" s="44" t="s">
        <v>1189</v>
      </c>
      <c r="AB346" s="44" t="s">
        <v>1776</v>
      </c>
      <c r="AC346" s="44"/>
    </row>
    <row r="347" spans="1:29" s="39" customFormat="1" x14ac:dyDescent="0.2">
      <c r="A347" s="53" t="s">
        <v>968</v>
      </c>
      <c r="B347" s="53" t="s">
        <v>436</v>
      </c>
      <c r="C347" s="47">
        <v>3</v>
      </c>
      <c r="D347" s="48">
        <v>5</v>
      </c>
      <c r="E347" s="46" t="s">
        <v>30</v>
      </c>
      <c r="F347" s="49" t="s">
        <v>279</v>
      </c>
      <c r="G347" s="122" t="s">
        <v>300</v>
      </c>
      <c r="H347" s="126" t="s">
        <v>33</v>
      </c>
      <c r="I347" s="49"/>
      <c r="J347" s="122"/>
      <c r="K347" s="126"/>
      <c r="L347" s="49"/>
      <c r="M347" s="122"/>
      <c r="N347" s="126"/>
      <c r="O347" s="49"/>
      <c r="P347" s="122"/>
      <c r="Q347" s="126"/>
      <c r="R347" s="49"/>
      <c r="S347" s="122"/>
      <c r="T347" s="126"/>
      <c r="U347" s="44" t="s">
        <v>736</v>
      </c>
      <c r="V347" s="106" t="s">
        <v>737</v>
      </c>
      <c r="W347" s="113" t="s">
        <v>130</v>
      </c>
      <c r="X347" s="107" t="s">
        <v>64</v>
      </c>
      <c r="Y347" s="44" t="s">
        <v>1187</v>
      </c>
      <c r="Z347" s="95" t="s">
        <v>1188</v>
      </c>
      <c r="AA347" s="44" t="s">
        <v>1189</v>
      </c>
      <c r="AB347" s="44" t="s">
        <v>1776</v>
      </c>
      <c r="AC347" s="44"/>
    </row>
    <row r="348" spans="1:29" s="39" customFormat="1" x14ac:dyDescent="0.2">
      <c r="A348" s="53" t="s">
        <v>968</v>
      </c>
      <c r="B348" s="53" t="s">
        <v>436</v>
      </c>
      <c r="C348" s="47">
        <v>5</v>
      </c>
      <c r="D348" s="48">
        <v>8</v>
      </c>
      <c r="E348" s="46" t="s">
        <v>30</v>
      </c>
      <c r="F348" s="49" t="s">
        <v>305</v>
      </c>
      <c r="G348" s="122" t="s">
        <v>325</v>
      </c>
      <c r="H348" s="126" t="s">
        <v>33</v>
      </c>
      <c r="I348" s="49"/>
      <c r="J348" s="122"/>
      <c r="K348" s="126"/>
      <c r="L348" s="49"/>
      <c r="M348" s="122"/>
      <c r="N348" s="126"/>
      <c r="O348" s="49"/>
      <c r="P348" s="122"/>
      <c r="Q348" s="126"/>
      <c r="R348" s="49"/>
      <c r="S348" s="122"/>
      <c r="T348" s="126"/>
      <c r="U348" s="44" t="s">
        <v>736</v>
      </c>
      <c r="V348" s="106" t="s">
        <v>737</v>
      </c>
      <c r="W348" s="113" t="s">
        <v>130</v>
      </c>
      <c r="X348" s="107" t="s">
        <v>64</v>
      </c>
      <c r="Y348" s="44" t="s">
        <v>1187</v>
      </c>
      <c r="Z348" s="95" t="s">
        <v>1188</v>
      </c>
      <c r="AA348" s="44" t="s">
        <v>1189</v>
      </c>
      <c r="AB348" s="44" t="s">
        <v>1776</v>
      </c>
      <c r="AC348" s="44"/>
    </row>
    <row r="349" spans="1:29" s="39" customFormat="1" x14ac:dyDescent="0.2">
      <c r="A349" s="53" t="s">
        <v>968</v>
      </c>
      <c r="B349" s="53" t="s">
        <v>436</v>
      </c>
      <c r="C349" s="47">
        <v>3</v>
      </c>
      <c r="D349" s="48">
        <v>5</v>
      </c>
      <c r="E349" s="46" t="s">
        <v>30</v>
      </c>
      <c r="F349" s="49" t="s">
        <v>295</v>
      </c>
      <c r="G349" s="122" t="s">
        <v>310</v>
      </c>
      <c r="H349" s="126" t="s">
        <v>33</v>
      </c>
      <c r="I349" s="49"/>
      <c r="J349" s="122"/>
      <c r="K349" s="126"/>
      <c r="L349" s="49"/>
      <c r="M349" s="122"/>
      <c r="N349" s="126"/>
      <c r="O349" s="49"/>
      <c r="P349" s="122"/>
      <c r="Q349" s="126"/>
      <c r="R349" s="49"/>
      <c r="S349" s="122"/>
      <c r="T349" s="126"/>
      <c r="U349" s="44" t="s">
        <v>306</v>
      </c>
      <c r="V349" s="106" t="s">
        <v>307</v>
      </c>
      <c r="W349" s="113" t="s">
        <v>173</v>
      </c>
      <c r="X349" s="107" t="s">
        <v>64</v>
      </c>
      <c r="Y349" s="44" t="s">
        <v>1187</v>
      </c>
      <c r="Z349" s="95" t="s">
        <v>1188</v>
      </c>
      <c r="AA349" s="44" t="s">
        <v>1189</v>
      </c>
      <c r="AB349" s="44" t="s">
        <v>1776</v>
      </c>
      <c r="AC349" s="44"/>
    </row>
    <row r="350" spans="1:29" s="39" customFormat="1" x14ac:dyDescent="0.2">
      <c r="A350" s="53" t="s">
        <v>968</v>
      </c>
      <c r="B350" s="53" t="s">
        <v>436</v>
      </c>
      <c r="C350" s="47">
        <v>5</v>
      </c>
      <c r="D350" s="48">
        <v>8</v>
      </c>
      <c r="E350" s="46" t="s">
        <v>30</v>
      </c>
      <c r="F350" s="49" t="s">
        <v>310</v>
      </c>
      <c r="G350" s="122" t="s">
        <v>325</v>
      </c>
      <c r="H350" s="126" t="s">
        <v>33</v>
      </c>
      <c r="I350" s="49"/>
      <c r="J350" s="122"/>
      <c r="K350" s="126"/>
      <c r="L350" s="49"/>
      <c r="M350" s="122"/>
      <c r="N350" s="126"/>
      <c r="O350" s="49"/>
      <c r="P350" s="122"/>
      <c r="Q350" s="126"/>
      <c r="R350" s="49"/>
      <c r="S350" s="122"/>
      <c r="T350" s="126"/>
      <c r="U350" s="44" t="s">
        <v>306</v>
      </c>
      <c r="V350" s="106" t="s">
        <v>307</v>
      </c>
      <c r="W350" s="113" t="s">
        <v>173</v>
      </c>
      <c r="X350" s="107" t="s">
        <v>64</v>
      </c>
      <c r="Y350" s="44" t="s">
        <v>1187</v>
      </c>
      <c r="Z350" s="95" t="s">
        <v>1188</v>
      </c>
      <c r="AA350" s="44" t="s">
        <v>1189</v>
      </c>
      <c r="AB350" s="44" t="s">
        <v>1776</v>
      </c>
      <c r="AC350" s="44"/>
    </row>
    <row r="351" spans="1:29" s="39" customFormat="1" x14ac:dyDescent="0.2">
      <c r="A351" s="53" t="s">
        <v>968</v>
      </c>
      <c r="B351" s="53" t="s">
        <v>436</v>
      </c>
      <c r="C351" s="47">
        <v>3</v>
      </c>
      <c r="D351" s="48">
        <v>6</v>
      </c>
      <c r="E351" s="46" t="s">
        <v>30</v>
      </c>
      <c r="F351" s="49" t="s">
        <v>284</v>
      </c>
      <c r="G351" s="122" t="s">
        <v>305</v>
      </c>
      <c r="H351" s="126" t="s">
        <v>33</v>
      </c>
      <c r="I351" s="49"/>
      <c r="J351" s="122"/>
      <c r="K351" s="126"/>
      <c r="L351" s="49"/>
      <c r="M351" s="122"/>
      <c r="N351" s="126"/>
      <c r="O351" s="49"/>
      <c r="P351" s="122"/>
      <c r="Q351" s="126"/>
      <c r="R351" s="49"/>
      <c r="S351" s="122"/>
      <c r="T351" s="126"/>
      <c r="U351" s="44" t="s">
        <v>604</v>
      </c>
      <c r="V351" s="106" t="s">
        <v>605</v>
      </c>
      <c r="W351" s="113" t="s">
        <v>533</v>
      </c>
      <c r="X351" s="107" t="s">
        <v>64</v>
      </c>
      <c r="Y351" s="44" t="s">
        <v>1187</v>
      </c>
      <c r="Z351" s="95" t="s">
        <v>1188</v>
      </c>
      <c r="AA351" s="44" t="s">
        <v>1189</v>
      </c>
      <c r="AB351" s="44" t="s">
        <v>1776</v>
      </c>
      <c r="AC351" s="44"/>
    </row>
    <row r="352" spans="1:29" s="39" customFormat="1" x14ac:dyDescent="0.2">
      <c r="A352" s="53" t="s">
        <v>968</v>
      </c>
      <c r="B352" s="53" t="s">
        <v>436</v>
      </c>
      <c r="C352" s="47">
        <v>3</v>
      </c>
      <c r="D352" s="48">
        <v>6</v>
      </c>
      <c r="E352" s="46" t="s">
        <v>30</v>
      </c>
      <c r="F352" s="49" t="s">
        <v>305</v>
      </c>
      <c r="G352" s="122" t="s">
        <v>325</v>
      </c>
      <c r="H352" s="126" t="s">
        <v>33</v>
      </c>
      <c r="I352" s="49"/>
      <c r="J352" s="122"/>
      <c r="K352" s="126"/>
      <c r="L352" s="49"/>
      <c r="M352" s="122"/>
      <c r="N352" s="126"/>
      <c r="O352" s="49"/>
      <c r="P352" s="122"/>
      <c r="Q352" s="126"/>
      <c r="R352" s="49"/>
      <c r="S352" s="122"/>
      <c r="T352" s="126"/>
      <c r="U352" s="44" t="s">
        <v>604</v>
      </c>
      <c r="V352" s="106" t="s">
        <v>605</v>
      </c>
      <c r="W352" s="113" t="s">
        <v>533</v>
      </c>
      <c r="X352" s="107" t="s">
        <v>64</v>
      </c>
      <c r="Y352" s="44" t="s">
        <v>1187</v>
      </c>
      <c r="Z352" s="95" t="s">
        <v>1188</v>
      </c>
      <c r="AA352" s="44" t="s">
        <v>1189</v>
      </c>
      <c r="AB352" s="44" t="s">
        <v>1776</v>
      </c>
      <c r="AC352" s="44"/>
    </row>
    <row r="353" spans="1:128" s="39" customFormat="1" x14ac:dyDescent="0.2">
      <c r="A353" s="53" t="s">
        <v>968</v>
      </c>
      <c r="B353" s="53" t="s">
        <v>436</v>
      </c>
      <c r="C353" s="47">
        <v>3</v>
      </c>
      <c r="D353" s="48">
        <v>5</v>
      </c>
      <c r="E353" s="46" t="s">
        <v>30</v>
      </c>
      <c r="F353" s="49" t="s">
        <v>274</v>
      </c>
      <c r="G353" s="122" t="s">
        <v>295</v>
      </c>
      <c r="H353" s="126" t="s">
        <v>33</v>
      </c>
      <c r="I353" s="49"/>
      <c r="J353" s="122"/>
      <c r="K353" s="126"/>
      <c r="L353" s="49"/>
      <c r="M353" s="122"/>
      <c r="N353" s="126"/>
      <c r="O353" s="49"/>
      <c r="P353" s="122"/>
      <c r="Q353" s="126"/>
      <c r="R353" s="49"/>
      <c r="S353" s="122"/>
      <c r="T353" s="126"/>
      <c r="U353" s="44" t="s">
        <v>556</v>
      </c>
      <c r="V353" s="106" t="s">
        <v>557</v>
      </c>
      <c r="W353" s="113" t="s">
        <v>211</v>
      </c>
      <c r="X353" s="107" t="s">
        <v>64</v>
      </c>
      <c r="Y353" s="44" t="s">
        <v>1187</v>
      </c>
      <c r="Z353" s="95" t="s">
        <v>1188</v>
      </c>
      <c r="AA353" s="44" t="s">
        <v>1189</v>
      </c>
      <c r="AB353" s="44" t="s">
        <v>1776</v>
      </c>
      <c r="AC353" s="44"/>
    </row>
    <row r="354" spans="1:128" s="39" customFormat="1" x14ac:dyDescent="0.2">
      <c r="A354" s="53" t="s">
        <v>968</v>
      </c>
      <c r="B354" s="53" t="s">
        <v>436</v>
      </c>
      <c r="C354" s="47">
        <v>5</v>
      </c>
      <c r="D354" s="48">
        <v>10</v>
      </c>
      <c r="E354" s="46" t="s">
        <v>30</v>
      </c>
      <c r="F354" s="49" t="s">
        <v>295</v>
      </c>
      <c r="G354" s="122" t="s">
        <v>315</v>
      </c>
      <c r="H354" s="126" t="s">
        <v>33</v>
      </c>
      <c r="I354" s="49"/>
      <c r="J354" s="122"/>
      <c r="K354" s="126"/>
      <c r="L354" s="49"/>
      <c r="M354" s="122"/>
      <c r="N354" s="126"/>
      <c r="O354" s="49"/>
      <c r="P354" s="122"/>
      <c r="Q354" s="126"/>
      <c r="R354" s="49"/>
      <c r="S354" s="122"/>
      <c r="T354" s="126"/>
      <c r="U354" s="44" t="s">
        <v>556</v>
      </c>
      <c r="V354" s="106" t="s">
        <v>557</v>
      </c>
      <c r="W354" s="113" t="s">
        <v>211</v>
      </c>
      <c r="X354" s="107" t="s">
        <v>64</v>
      </c>
      <c r="Y354" s="44" t="s">
        <v>1187</v>
      </c>
      <c r="Z354" s="95" t="s">
        <v>1188</v>
      </c>
      <c r="AA354" s="44" t="s">
        <v>1189</v>
      </c>
      <c r="AB354" s="44" t="s">
        <v>1776</v>
      </c>
      <c r="AC354" s="44"/>
    </row>
    <row r="355" spans="1:128" s="39" customFormat="1" x14ac:dyDescent="0.2">
      <c r="A355" s="53" t="s">
        <v>968</v>
      </c>
      <c r="B355" s="53" t="s">
        <v>436</v>
      </c>
      <c r="C355" s="47">
        <v>3</v>
      </c>
      <c r="D355" s="48">
        <v>6</v>
      </c>
      <c r="E355" s="46" t="s">
        <v>30</v>
      </c>
      <c r="F355" s="49" t="s">
        <v>289</v>
      </c>
      <c r="G355" s="122" t="s">
        <v>310</v>
      </c>
      <c r="H355" s="126" t="s">
        <v>33</v>
      </c>
      <c r="I355" s="49"/>
      <c r="J355" s="122"/>
      <c r="K355" s="126"/>
      <c r="L355" s="49"/>
      <c r="M355" s="122"/>
      <c r="N355" s="126"/>
      <c r="O355" s="49"/>
      <c r="P355" s="122"/>
      <c r="Q355" s="126"/>
      <c r="R355" s="49"/>
      <c r="S355" s="122"/>
      <c r="T355" s="126"/>
      <c r="U355" s="44" t="s">
        <v>814</v>
      </c>
      <c r="V355" s="106" t="s">
        <v>815</v>
      </c>
      <c r="W355" s="113" t="s">
        <v>216</v>
      </c>
      <c r="X355" s="107" t="s">
        <v>64</v>
      </c>
      <c r="Y355" s="44" t="s">
        <v>1187</v>
      </c>
      <c r="Z355" s="95" t="s">
        <v>1188</v>
      </c>
      <c r="AA355" s="44" t="s">
        <v>1189</v>
      </c>
      <c r="AB355" s="44" t="s">
        <v>1776</v>
      </c>
      <c r="AC355" s="44"/>
    </row>
    <row r="356" spans="1:128" s="39" customFormat="1" x14ac:dyDescent="0.2">
      <c r="A356" s="53" t="s">
        <v>968</v>
      </c>
      <c r="B356" s="53" t="s">
        <v>436</v>
      </c>
      <c r="C356" s="47">
        <v>6</v>
      </c>
      <c r="D356" s="48">
        <v>9</v>
      </c>
      <c r="E356" s="46" t="s">
        <v>30</v>
      </c>
      <c r="F356" s="49" t="s">
        <v>310</v>
      </c>
      <c r="G356" s="122" t="s">
        <v>325</v>
      </c>
      <c r="H356" s="126" t="s">
        <v>33</v>
      </c>
      <c r="I356" s="49"/>
      <c r="J356" s="122"/>
      <c r="K356" s="126"/>
      <c r="L356" s="49"/>
      <c r="M356" s="122"/>
      <c r="N356" s="126"/>
      <c r="O356" s="49"/>
      <c r="P356" s="122"/>
      <c r="Q356" s="126"/>
      <c r="R356" s="49"/>
      <c r="S356" s="122"/>
      <c r="T356" s="126"/>
      <c r="U356" s="44" t="s">
        <v>814</v>
      </c>
      <c r="V356" s="106" t="s">
        <v>815</v>
      </c>
      <c r="W356" s="113" t="s">
        <v>216</v>
      </c>
      <c r="X356" s="107" t="s">
        <v>64</v>
      </c>
      <c r="Y356" s="44" t="s">
        <v>1187</v>
      </c>
      <c r="Z356" s="95" t="s">
        <v>1188</v>
      </c>
      <c r="AA356" s="44" t="s">
        <v>1189</v>
      </c>
      <c r="AB356" s="44" t="s">
        <v>1776</v>
      </c>
      <c r="AC356" s="44"/>
    </row>
    <row r="357" spans="1:128" s="39" customFormat="1" x14ac:dyDescent="0.2">
      <c r="A357" s="53" t="s">
        <v>968</v>
      </c>
      <c r="B357" s="53" t="s">
        <v>436</v>
      </c>
      <c r="C357" s="47">
        <v>5</v>
      </c>
      <c r="D357" s="48">
        <v>6</v>
      </c>
      <c r="E357" s="46" t="s">
        <v>30</v>
      </c>
      <c r="F357" s="49" t="s">
        <v>279</v>
      </c>
      <c r="G357" s="122" t="s">
        <v>300</v>
      </c>
      <c r="H357" s="126" t="s">
        <v>33</v>
      </c>
      <c r="I357" s="49"/>
      <c r="J357" s="122"/>
      <c r="K357" s="126"/>
      <c r="L357" s="49"/>
      <c r="M357" s="122"/>
      <c r="N357" s="126"/>
      <c r="O357" s="49"/>
      <c r="P357" s="122"/>
      <c r="Q357" s="126"/>
      <c r="R357" s="49"/>
      <c r="S357" s="122"/>
      <c r="T357" s="126"/>
      <c r="U357" s="44" t="s">
        <v>445</v>
      </c>
      <c r="V357" s="106" t="s">
        <v>446</v>
      </c>
      <c r="W357" s="113" t="s">
        <v>394</v>
      </c>
      <c r="X357" s="107" t="s">
        <v>64</v>
      </c>
      <c r="Y357" s="44" t="s">
        <v>1187</v>
      </c>
      <c r="Z357" s="95" t="s">
        <v>1188</v>
      </c>
      <c r="AA357" s="44" t="s">
        <v>1189</v>
      </c>
      <c r="AB357" s="44" t="s">
        <v>1776</v>
      </c>
      <c r="AC357" s="44"/>
    </row>
    <row r="358" spans="1:128" s="39" customFormat="1" x14ac:dyDescent="0.2">
      <c r="A358" s="53" t="s">
        <v>968</v>
      </c>
      <c r="B358" s="53" t="s">
        <v>436</v>
      </c>
      <c r="C358" s="47">
        <v>3</v>
      </c>
      <c r="D358" s="48">
        <v>5</v>
      </c>
      <c r="E358" s="46" t="s">
        <v>30</v>
      </c>
      <c r="F358" s="49" t="s">
        <v>274</v>
      </c>
      <c r="G358" s="122" t="s">
        <v>295</v>
      </c>
      <c r="H358" s="126" t="s">
        <v>42</v>
      </c>
      <c r="I358" s="49"/>
      <c r="J358" s="122"/>
      <c r="K358" s="126"/>
      <c r="L358" s="49"/>
      <c r="M358" s="122"/>
      <c r="N358" s="126"/>
      <c r="O358" s="49"/>
      <c r="P358" s="122"/>
      <c r="Q358" s="126"/>
      <c r="R358" s="49"/>
      <c r="S358" s="122"/>
      <c r="T358" s="126"/>
      <c r="U358" s="44" t="s">
        <v>484</v>
      </c>
      <c r="V358" s="106" t="s">
        <v>485</v>
      </c>
      <c r="W358" s="113" t="s">
        <v>486</v>
      </c>
      <c r="X358" s="107" t="s">
        <v>64</v>
      </c>
      <c r="Y358" s="44" t="s">
        <v>1187</v>
      </c>
      <c r="Z358" s="95" t="s">
        <v>1188</v>
      </c>
      <c r="AA358" s="44" t="s">
        <v>1189</v>
      </c>
      <c r="AB358" s="44" t="s">
        <v>1776</v>
      </c>
      <c r="AC358" s="44"/>
    </row>
    <row r="359" spans="1:128" s="39" customFormat="1" x14ac:dyDescent="0.2">
      <c r="A359" s="53" t="s">
        <v>968</v>
      </c>
      <c r="B359" s="53" t="s">
        <v>436</v>
      </c>
      <c r="C359" s="47">
        <v>5</v>
      </c>
      <c r="D359" s="48">
        <v>9</v>
      </c>
      <c r="E359" s="46" t="s">
        <v>30</v>
      </c>
      <c r="F359" s="49" t="s">
        <v>295</v>
      </c>
      <c r="G359" s="122" t="s">
        <v>315</v>
      </c>
      <c r="H359" s="126" t="s">
        <v>42</v>
      </c>
      <c r="I359" s="49"/>
      <c r="J359" s="122"/>
      <c r="K359" s="126"/>
      <c r="L359" s="49"/>
      <c r="M359" s="122"/>
      <c r="N359" s="126"/>
      <c r="O359" s="49"/>
      <c r="P359" s="122"/>
      <c r="Q359" s="126"/>
      <c r="R359" s="49"/>
      <c r="S359" s="122"/>
      <c r="T359" s="126"/>
      <c r="U359" s="44" t="s">
        <v>484</v>
      </c>
      <c r="V359" s="106" t="s">
        <v>485</v>
      </c>
      <c r="W359" s="113" t="s">
        <v>486</v>
      </c>
      <c r="X359" s="107" t="s">
        <v>64</v>
      </c>
      <c r="Y359" s="44" t="s">
        <v>1187</v>
      </c>
      <c r="Z359" s="95" t="s">
        <v>1188</v>
      </c>
      <c r="AA359" s="44" t="s">
        <v>1189</v>
      </c>
      <c r="AB359" s="44" t="s">
        <v>1776</v>
      </c>
      <c r="AC359" s="44"/>
    </row>
    <row r="360" spans="1:128" s="39" customFormat="1" x14ac:dyDescent="0.2">
      <c r="A360" s="53" t="s">
        <v>968</v>
      </c>
      <c r="B360" s="53" t="s">
        <v>436</v>
      </c>
      <c r="C360" s="47">
        <v>3</v>
      </c>
      <c r="D360" s="48">
        <v>6</v>
      </c>
      <c r="E360" s="46" t="s">
        <v>30</v>
      </c>
      <c r="F360" s="49" t="s">
        <v>274</v>
      </c>
      <c r="G360" s="122" t="s">
        <v>295</v>
      </c>
      <c r="H360" s="126" t="s">
        <v>42</v>
      </c>
      <c r="I360" s="49"/>
      <c r="J360" s="122"/>
      <c r="K360" s="126"/>
      <c r="L360" s="49"/>
      <c r="M360" s="122"/>
      <c r="N360" s="126"/>
      <c r="O360" s="49"/>
      <c r="P360" s="122"/>
      <c r="Q360" s="126"/>
      <c r="R360" s="49"/>
      <c r="S360" s="122"/>
      <c r="T360" s="126"/>
      <c r="U360" s="44" t="s">
        <v>44</v>
      </c>
      <c r="V360" s="106" t="s">
        <v>442</v>
      </c>
      <c r="W360" s="113" t="s">
        <v>246</v>
      </c>
      <c r="X360" s="107" t="s">
        <v>64</v>
      </c>
      <c r="Y360" s="44" t="s">
        <v>1187</v>
      </c>
      <c r="Z360" s="95" t="s">
        <v>1188</v>
      </c>
      <c r="AA360" s="44" t="s">
        <v>1189</v>
      </c>
      <c r="AB360" s="44" t="s">
        <v>1776</v>
      </c>
      <c r="AC360" s="44"/>
    </row>
    <row r="361" spans="1:128" s="39" customFormat="1" x14ac:dyDescent="0.2">
      <c r="A361" s="53" t="s">
        <v>968</v>
      </c>
      <c r="B361" s="53" t="s">
        <v>436</v>
      </c>
      <c r="C361" s="47">
        <v>3</v>
      </c>
      <c r="D361" s="48">
        <v>6</v>
      </c>
      <c r="E361" s="46" t="s">
        <v>30</v>
      </c>
      <c r="F361" s="49" t="s">
        <v>295</v>
      </c>
      <c r="G361" s="122" t="s">
        <v>315</v>
      </c>
      <c r="H361" s="126" t="s">
        <v>42</v>
      </c>
      <c r="I361" s="49"/>
      <c r="J361" s="122"/>
      <c r="K361" s="126"/>
      <c r="L361" s="49"/>
      <c r="M361" s="122"/>
      <c r="N361" s="126"/>
      <c r="O361" s="49"/>
      <c r="P361" s="122"/>
      <c r="Q361" s="126"/>
      <c r="R361" s="49"/>
      <c r="S361" s="122"/>
      <c r="T361" s="126"/>
      <c r="U361" s="44" t="s">
        <v>44</v>
      </c>
      <c r="V361" s="106" t="s">
        <v>442</v>
      </c>
      <c r="W361" s="113" t="s">
        <v>246</v>
      </c>
      <c r="X361" s="107" t="s">
        <v>64</v>
      </c>
      <c r="Y361" s="44" t="s">
        <v>1187</v>
      </c>
      <c r="Z361" s="95" t="s">
        <v>1188</v>
      </c>
      <c r="AA361" s="44" t="s">
        <v>1189</v>
      </c>
      <c r="AB361" s="44" t="s">
        <v>1776</v>
      </c>
      <c r="AC361" s="44"/>
    </row>
    <row r="362" spans="1:128" s="39" customFormat="1" x14ac:dyDescent="0.2">
      <c r="A362" s="53" t="s">
        <v>968</v>
      </c>
      <c r="B362" s="53" t="s">
        <v>436</v>
      </c>
      <c r="C362" s="47">
        <v>3</v>
      </c>
      <c r="D362" s="48">
        <v>5</v>
      </c>
      <c r="E362" s="46" t="s">
        <v>30</v>
      </c>
      <c r="F362" s="49" t="s">
        <v>284</v>
      </c>
      <c r="G362" s="122" t="s">
        <v>300</v>
      </c>
      <c r="H362" s="126" t="s">
        <v>47</v>
      </c>
      <c r="I362" s="49"/>
      <c r="J362" s="122"/>
      <c r="K362" s="126"/>
      <c r="L362" s="49"/>
      <c r="M362" s="122"/>
      <c r="N362" s="126"/>
      <c r="O362" s="49"/>
      <c r="P362" s="122"/>
      <c r="Q362" s="126"/>
      <c r="R362" s="49"/>
      <c r="S362" s="122"/>
      <c r="T362" s="126"/>
      <c r="U362" s="44" t="s">
        <v>790</v>
      </c>
      <c r="V362" s="106" t="s">
        <v>791</v>
      </c>
      <c r="W362" s="113" t="s">
        <v>151</v>
      </c>
      <c r="X362" s="107" t="s">
        <v>64</v>
      </c>
      <c r="Y362" s="44" t="s">
        <v>1187</v>
      </c>
      <c r="Z362" s="95" t="s">
        <v>1188</v>
      </c>
      <c r="AA362" s="44" t="s">
        <v>1189</v>
      </c>
      <c r="AB362" s="44" t="s">
        <v>1776</v>
      </c>
      <c r="AC362" s="44"/>
    </row>
    <row r="363" spans="1:128" s="39" customFormat="1" x14ac:dyDescent="0.2">
      <c r="A363" s="53" t="s">
        <v>968</v>
      </c>
      <c r="B363" s="53" t="s">
        <v>436</v>
      </c>
      <c r="C363" s="47">
        <v>5</v>
      </c>
      <c r="D363" s="48">
        <v>8</v>
      </c>
      <c r="E363" s="46" t="s">
        <v>30</v>
      </c>
      <c r="F363" s="49" t="s">
        <v>300</v>
      </c>
      <c r="G363" s="122" t="s">
        <v>315</v>
      </c>
      <c r="H363" s="126" t="s">
        <v>47</v>
      </c>
      <c r="I363" s="49"/>
      <c r="J363" s="122"/>
      <c r="K363" s="126"/>
      <c r="L363" s="49"/>
      <c r="M363" s="122"/>
      <c r="N363" s="126"/>
      <c r="O363" s="49"/>
      <c r="P363" s="122"/>
      <c r="Q363" s="126"/>
      <c r="R363" s="49"/>
      <c r="S363" s="122"/>
      <c r="T363" s="126"/>
      <c r="U363" s="44" t="s">
        <v>790</v>
      </c>
      <c r="V363" s="106" t="s">
        <v>791</v>
      </c>
      <c r="W363" s="113" t="s">
        <v>151</v>
      </c>
      <c r="X363" s="107" t="s">
        <v>64</v>
      </c>
      <c r="Y363" s="44" t="s">
        <v>1187</v>
      </c>
      <c r="Z363" s="95" t="s">
        <v>1188</v>
      </c>
      <c r="AA363" s="44" t="s">
        <v>1189</v>
      </c>
      <c r="AB363" s="44" t="s">
        <v>1776</v>
      </c>
      <c r="AC363" s="44"/>
    </row>
    <row r="364" spans="1:128" s="39" customFormat="1" x14ac:dyDescent="0.2">
      <c r="A364" s="53" t="s">
        <v>1123</v>
      </c>
      <c r="B364" s="53" t="s">
        <v>436</v>
      </c>
      <c r="C364" s="47">
        <v>3</v>
      </c>
      <c r="D364" s="48">
        <v>6</v>
      </c>
      <c r="E364" s="46" t="s">
        <v>30</v>
      </c>
      <c r="F364" s="49" t="s">
        <v>284</v>
      </c>
      <c r="G364" s="122" t="s">
        <v>305</v>
      </c>
      <c r="H364" s="126" t="s">
        <v>36</v>
      </c>
      <c r="I364" s="49" t="s">
        <v>274</v>
      </c>
      <c r="J364" s="122" t="s">
        <v>305</v>
      </c>
      <c r="K364" s="126" t="s">
        <v>33</v>
      </c>
      <c r="L364" s="49"/>
      <c r="M364" s="122"/>
      <c r="N364" s="126"/>
      <c r="O364" s="49"/>
      <c r="P364" s="122"/>
      <c r="Q364" s="126"/>
      <c r="R364" s="49"/>
      <c r="S364" s="122"/>
      <c r="T364" s="126"/>
      <c r="U364" s="44" t="s">
        <v>403</v>
      </c>
      <c r="V364" s="107" t="s">
        <v>404</v>
      </c>
      <c r="W364" s="113" t="s">
        <v>116</v>
      </c>
      <c r="X364" s="107" t="s">
        <v>64</v>
      </c>
      <c r="Y364" s="44" t="s">
        <v>1249</v>
      </c>
      <c r="Z364" s="95"/>
      <c r="AA364" s="44" t="s">
        <v>1250</v>
      </c>
      <c r="AB364" s="44"/>
      <c r="AC364" s="44"/>
      <c r="AD364" s="30"/>
      <c r="AE364" s="30"/>
      <c r="AF364" s="30"/>
      <c r="AG364" s="30"/>
      <c r="AH364" s="30"/>
      <c r="AI364" s="30"/>
      <c r="AJ364" s="30"/>
      <c r="AK364" s="30"/>
      <c r="AL364" s="30"/>
      <c r="AM364" s="30"/>
      <c r="AN364" s="30"/>
      <c r="AO364" s="30"/>
      <c r="AP364" s="30"/>
      <c r="AQ364" s="30"/>
      <c r="AR364" s="30"/>
      <c r="AS364" s="30"/>
      <c r="AT364" s="30"/>
      <c r="AU364" s="30"/>
      <c r="AV364" s="30"/>
      <c r="AW364" s="30"/>
      <c r="AX364" s="30"/>
      <c r="AY364" s="30"/>
      <c r="AZ364" s="30"/>
      <c r="BA364" s="30"/>
      <c r="BB364" s="30"/>
      <c r="BC364" s="30"/>
      <c r="BD364" s="30"/>
      <c r="BE364" s="30"/>
      <c r="BF364" s="30"/>
      <c r="BG364" s="30"/>
      <c r="BH364" s="30"/>
      <c r="BI364" s="30"/>
      <c r="BJ364" s="30"/>
      <c r="BK364" s="30"/>
      <c r="BL364" s="30"/>
      <c r="BM364" s="30"/>
      <c r="BN364" s="30"/>
      <c r="BO364" s="30"/>
      <c r="BP364" s="30"/>
      <c r="BQ364" s="30"/>
      <c r="BR364" s="30"/>
      <c r="BS364" s="30"/>
      <c r="BT364" s="30"/>
      <c r="BU364" s="30"/>
      <c r="BV364" s="30"/>
      <c r="BW364" s="30"/>
      <c r="BX364" s="30"/>
      <c r="BY364" s="30"/>
      <c r="BZ364" s="30"/>
      <c r="CA364" s="30"/>
      <c r="CB364" s="30"/>
      <c r="CC364" s="30"/>
      <c r="CD364" s="30"/>
      <c r="CE364" s="30"/>
      <c r="CF364" s="30"/>
      <c r="CG364" s="30"/>
      <c r="CH364" s="30"/>
      <c r="CI364" s="30"/>
      <c r="CJ364" s="30"/>
      <c r="CK364" s="30"/>
      <c r="CL364" s="30"/>
      <c r="CM364" s="30"/>
      <c r="CN364" s="30"/>
      <c r="CO364" s="30"/>
      <c r="CP364" s="30"/>
      <c r="CQ364" s="30"/>
      <c r="CR364" s="30"/>
      <c r="CS364" s="30"/>
      <c r="CT364" s="30"/>
      <c r="CU364" s="30"/>
      <c r="CV364" s="30"/>
      <c r="CW364" s="30"/>
      <c r="CX364" s="30"/>
      <c r="CY364" s="30"/>
      <c r="CZ364" s="30"/>
      <c r="DA364" s="30"/>
      <c r="DB364" s="30"/>
      <c r="DC364" s="30"/>
      <c r="DD364" s="30"/>
      <c r="DE364" s="30"/>
      <c r="DF364" s="30"/>
      <c r="DG364" s="30"/>
      <c r="DH364" s="30"/>
      <c r="DI364" s="30"/>
      <c r="DJ364" s="30"/>
      <c r="DK364" s="30"/>
      <c r="DL364" s="30"/>
      <c r="DM364" s="30"/>
      <c r="DN364" s="30"/>
      <c r="DO364" s="30"/>
      <c r="DP364" s="30"/>
      <c r="DQ364" s="30"/>
      <c r="DR364" s="30"/>
      <c r="DS364" s="30"/>
      <c r="DT364" s="30"/>
      <c r="DU364" s="30"/>
      <c r="DV364" s="30"/>
      <c r="DW364" s="30"/>
      <c r="DX364" s="30"/>
    </row>
    <row r="365" spans="1:128" s="39" customFormat="1" x14ac:dyDescent="0.2">
      <c r="A365" s="53" t="s">
        <v>1127</v>
      </c>
      <c r="B365" s="53" t="s">
        <v>441</v>
      </c>
      <c r="C365" s="47">
        <v>5</v>
      </c>
      <c r="D365" s="48">
        <v>9</v>
      </c>
      <c r="E365" s="46" t="s">
        <v>30</v>
      </c>
      <c r="F365" s="49" t="s">
        <v>32</v>
      </c>
      <c r="G365" s="122" t="s">
        <v>269</v>
      </c>
      <c r="H365" s="126" t="s">
        <v>42</v>
      </c>
      <c r="I365" s="49"/>
      <c r="J365" s="122"/>
      <c r="K365" s="126"/>
      <c r="L365" s="49"/>
      <c r="M365" s="122"/>
      <c r="N365" s="126"/>
      <c r="O365" s="49"/>
      <c r="P365" s="122"/>
      <c r="Q365" s="126"/>
      <c r="R365" s="49"/>
      <c r="S365" s="122"/>
      <c r="T365" s="126"/>
      <c r="U365" s="44" t="s">
        <v>336</v>
      </c>
      <c r="V365" s="107" t="str">
        <f>VLOOKUP(U365,[11]Sportstätten!A40:D314,2,0)</f>
        <v xml:space="preserve">Am Jägerpark 5 </v>
      </c>
      <c r="W365" s="113" t="str">
        <f>VLOOKUP(U365,[11]Sportstätten!A40:D314,3,0)</f>
        <v>01099</v>
      </c>
      <c r="X365" s="107" t="str">
        <f>VLOOKUP(U365,[11]Sportstätten!A40:D314,4,0)</f>
        <v>Dresden</v>
      </c>
      <c r="Y365" s="44" t="s">
        <v>1225</v>
      </c>
      <c r="Z365" s="95"/>
      <c r="AA365" s="44" t="s">
        <v>1228</v>
      </c>
      <c r="AB365" s="44" t="s">
        <v>1219</v>
      </c>
      <c r="AC365" s="44"/>
    </row>
    <row r="366" spans="1:128" s="39" customFormat="1" x14ac:dyDescent="0.2">
      <c r="A366" s="53" t="s">
        <v>968</v>
      </c>
      <c r="B366" s="53" t="s">
        <v>444</v>
      </c>
      <c r="C366" s="47">
        <v>6</v>
      </c>
      <c r="D366" s="48">
        <v>8</v>
      </c>
      <c r="E366" s="46" t="s">
        <v>30</v>
      </c>
      <c r="F366" s="49" t="s">
        <v>274</v>
      </c>
      <c r="G366" s="122" t="s">
        <v>305</v>
      </c>
      <c r="H366" s="126" t="s">
        <v>36</v>
      </c>
      <c r="I366" s="49"/>
      <c r="J366" s="122"/>
      <c r="K366" s="126"/>
      <c r="L366" s="49"/>
      <c r="M366" s="122"/>
      <c r="N366" s="126"/>
      <c r="O366" s="49"/>
      <c r="P366" s="122"/>
      <c r="Q366" s="126"/>
      <c r="R366" s="49"/>
      <c r="S366" s="122"/>
      <c r="T366" s="126"/>
      <c r="U366" s="44" t="s">
        <v>880</v>
      </c>
      <c r="V366" s="106" t="s">
        <v>881</v>
      </c>
      <c r="W366" s="113" t="s">
        <v>151</v>
      </c>
      <c r="X366" s="107" t="s">
        <v>64</v>
      </c>
      <c r="Y366" s="44" t="s">
        <v>1187</v>
      </c>
      <c r="Z366" s="95" t="s">
        <v>1188</v>
      </c>
      <c r="AA366" s="44" t="s">
        <v>1189</v>
      </c>
      <c r="AB366" s="44" t="s">
        <v>1776</v>
      </c>
      <c r="AC366" s="44"/>
    </row>
    <row r="367" spans="1:128" s="39" customFormat="1" x14ac:dyDescent="0.2">
      <c r="A367" s="53" t="s">
        <v>968</v>
      </c>
      <c r="B367" s="53" t="s">
        <v>444</v>
      </c>
      <c r="C367" s="47">
        <v>8</v>
      </c>
      <c r="D367" s="48">
        <v>18</v>
      </c>
      <c r="E367" s="46" t="s">
        <v>30</v>
      </c>
      <c r="F367" s="49" t="s">
        <v>305</v>
      </c>
      <c r="G367" s="122" t="s">
        <v>335</v>
      </c>
      <c r="H367" s="126" t="s">
        <v>36</v>
      </c>
      <c r="I367" s="49"/>
      <c r="J367" s="122"/>
      <c r="K367" s="126"/>
      <c r="L367" s="49"/>
      <c r="M367" s="122"/>
      <c r="N367" s="126"/>
      <c r="O367" s="49"/>
      <c r="P367" s="122"/>
      <c r="Q367" s="126"/>
      <c r="R367" s="49"/>
      <c r="S367" s="122"/>
      <c r="T367" s="126"/>
      <c r="U367" s="44" t="s">
        <v>880</v>
      </c>
      <c r="V367" s="106" t="s">
        <v>881</v>
      </c>
      <c r="W367" s="113" t="s">
        <v>151</v>
      </c>
      <c r="X367" s="107" t="s">
        <v>64</v>
      </c>
      <c r="Y367" s="44" t="s">
        <v>1187</v>
      </c>
      <c r="Z367" s="95" t="s">
        <v>1188</v>
      </c>
      <c r="AA367" s="44" t="s">
        <v>1189</v>
      </c>
      <c r="AB367" s="44" t="s">
        <v>1776</v>
      </c>
      <c r="AC367" s="44"/>
    </row>
    <row r="368" spans="1:128" s="39" customFormat="1" x14ac:dyDescent="0.2">
      <c r="A368" s="53" t="s">
        <v>968</v>
      </c>
      <c r="B368" s="53" t="s">
        <v>444</v>
      </c>
      <c r="C368" s="47">
        <v>4</v>
      </c>
      <c r="D368" s="48">
        <v>6</v>
      </c>
      <c r="E368" s="46" t="s">
        <v>30</v>
      </c>
      <c r="F368" s="49" t="s">
        <v>274</v>
      </c>
      <c r="G368" s="122" t="s">
        <v>295</v>
      </c>
      <c r="H368" s="126" t="s">
        <v>51</v>
      </c>
      <c r="I368" s="49"/>
      <c r="J368" s="122"/>
      <c r="K368" s="126"/>
      <c r="L368" s="49"/>
      <c r="M368" s="122"/>
      <c r="N368" s="126"/>
      <c r="O368" s="49"/>
      <c r="P368" s="122"/>
      <c r="Q368" s="126"/>
      <c r="R368" s="49"/>
      <c r="S368" s="122"/>
      <c r="T368" s="126"/>
      <c r="U368" s="44" t="s">
        <v>1785</v>
      </c>
      <c r="V368" s="106" t="s">
        <v>1786</v>
      </c>
      <c r="W368" s="113" t="s">
        <v>353</v>
      </c>
      <c r="X368" s="107" t="s">
        <v>64</v>
      </c>
      <c r="Y368" s="44" t="s">
        <v>1187</v>
      </c>
      <c r="Z368" s="95" t="s">
        <v>1188</v>
      </c>
      <c r="AA368" s="44" t="s">
        <v>1189</v>
      </c>
      <c r="AB368" s="44" t="s">
        <v>1776</v>
      </c>
      <c r="AC368" s="44"/>
    </row>
    <row r="369" spans="1:29" s="39" customFormat="1" x14ac:dyDescent="0.2">
      <c r="A369" s="53" t="s">
        <v>968</v>
      </c>
      <c r="B369" s="53" t="s">
        <v>444</v>
      </c>
      <c r="C369" s="47">
        <v>7</v>
      </c>
      <c r="D369" s="48">
        <v>12</v>
      </c>
      <c r="E369" s="46" t="s">
        <v>30</v>
      </c>
      <c r="F369" s="49" t="s">
        <v>295</v>
      </c>
      <c r="G369" s="122" t="s">
        <v>315</v>
      </c>
      <c r="H369" s="126" t="s">
        <v>51</v>
      </c>
      <c r="I369" s="49"/>
      <c r="J369" s="122"/>
      <c r="K369" s="126"/>
      <c r="L369" s="49"/>
      <c r="M369" s="122"/>
      <c r="N369" s="126"/>
      <c r="O369" s="49"/>
      <c r="P369" s="122"/>
      <c r="Q369" s="126"/>
      <c r="R369" s="49"/>
      <c r="S369" s="122"/>
      <c r="T369" s="126"/>
      <c r="U369" s="44" t="s">
        <v>1785</v>
      </c>
      <c r="V369" s="106" t="s">
        <v>1786</v>
      </c>
      <c r="W369" s="113" t="s">
        <v>353</v>
      </c>
      <c r="X369" s="107" t="s">
        <v>64</v>
      </c>
      <c r="Y369" s="44" t="s">
        <v>1187</v>
      </c>
      <c r="Z369" s="95" t="s">
        <v>1188</v>
      </c>
      <c r="AA369" s="44" t="s">
        <v>1189</v>
      </c>
      <c r="AB369" s="44" t="s">
        <v>1776</v>
      </c>
      <c r="AC369" s="44"/>
    </row>
    <row r="370" spans="1:29" s="39" customFormat="1" x14ac:dyDescent="0.2">
      <c r="A370" s="53" t="s">
        <v>968</v>
      </c>
      <c r="B370" s="53" t="s">
        <v>444</v>
      </c>
      <c r="C370" s="47">
        <v>6</v>
      </c>
      <c r="D370" s="48">
        <v>10</v>
      </c>
      <c r="E370" s="46" t="s">
        <v>30</v>
      </c>
      <c r="F370" s="49" t="s">
        <v>284</v>
      </c>
      <c r="G370" s="122" t="s">
        <v>315</v>
      </c>
      <c r="H370" s="126" t="s">
        <v>51</v>
      </c>
      <c r="I370" s="49"/>
      <c r="J370" s="122"/>
      <c r="K370" s="126"/>
      <c r="L370" s="49"/>
      <c r="M370" s="122"/>
      <c r="N370" s="126"/>
      <c r="O370" s="49"/>
      <c r="P370" s="122"/>
      <c r="Q370" s="126"/>
      <c r="R370" s="49"/>
      <c r="S370" s="122"/>
      <c r="T370" s="126"/>
      <c r="U370" s="44" t="s">
        <v>823</v>
      </c>
      <c r="V370" s="106" t="s">
        <v>824</v>
      </c>
      <c r="W370" s="113" t="s">
        <v>151</v>
      </c>
      <c r="X370" s="107" t="s">
        <v>64</v>
      </c>
      <c r="Y370" s="44" t="s">
        <v>1187</v>
      </c>
      <c r="Z370" s="95" t="s">
        <v>1188</v>
      </c>
      <c r="AA370" s="44" t="s">
        <v>1189</v>
      </c>
      <c r="AB370" s="44" t="s">
        <v>1776</v>
      </c>
      <c r="AC370" s="44"/>
    </row>
    <row r="371" spans="1:29" s="39" customFormat="1" x14ac:dyDescent="0.2">
      <c r="A371" s="53" t="s">
        <v>968</v>
      </c>
      <c r="B371" s="53" t="s">
        <v>444</v>
      </c>
      <c r="C371" s="47">
        <v>3</v>
      </c>
      <c r="D371" s="48">
        <v>6</v>
      </c>
      <c r="E371" s="46" t="s">
        <v>30</v>
      </c>
      <c r="F371" s="49" t="s">
        <v>279</v>
      </c>
      <c r="G371" s="122" t="s">
        <v>295</v>
      </c>
      <c r="H371" s="126" t="s">
        <v>33</v>
      </c>
      <c r="I371" s="49"/>
      <c r="J371" s="122"/>
      <c r="K371" s="126"/>
      <c r="L371" s="49"/>
      <c r="M371" s="122"/>
      <c r="N371" s="126"/>
      <c r="O371" s="49"/>
      <c r="P371" s="122"/>
      <c r="Q371" s="126"/>
      <c r="R371" s="49"/>
      <c r="S371" s="122"/>
      <c r="T371" s="126"/>
      <c r="U371" s="44" t="s">
        <v>823</v>
      </c>
      <c r="V371" s="106" t="s">
        <v>824</v>
      </c>
      <c r="W371" s="113" t="s">
        <v>151</v>
      </c>
      <c r="X371" s="107" t="s">
        <v>64</v>
      </c>
      <c r="Y371" s="44" t="s">
        <v>1187</v>
      </c>
      <c r="Z371" s="95" t="s">
        <v>1188</v>
      </c>
      <c r="AA371" s="44" t="s">
        <v>1189</v>
      </c>
      <c r="AB371" s="44" t="s">
        <v>1776</v>
      </c>
      <c r="AC371" s="44"/>
    </row>
    <row r="372" spans="1:29" s="39" customFormat="1" x14ac:dyDescent="0.2">
      <c r="A372" s="53" t="s">
        <v>968</v>
      </c>
      <c r="B372" s="53" t="s">
        <v>444</v>
      </c>
      <c r="C372" s="47">
        <v>6</v>
      </c>
      <c r="D372" s="48">
        <v>9</v>
      </c>
      <c r="E372" s="46" t="s">
        <v>30</v>
      </c>
      <c r="F372" s="49" t="s">
        <v>295</v>
      </c>
      <c r="G372" s="122" t="s">
        <v>315</v>
      </c>
      <c r="H372" s="126" t="s">
        <v>33</v>
      </c>
      <c r="I372" s="49"/>
      <c r="J372" s="122"/>
      <c r="K372" s="126"/>
      <c r="L372" s="49"/>
      <c r="M372" s="122"/>
      <c r="N372" s="126"/>
      <c r="O372" s="49"/>
      <c r="P372" s="122"/>
      <c r="Q372" s="126"/>
      <c r="R372" s="49"/>
      <c r="S372" s="122"/>
      <c r="T372" s="126"/>
      <c r="U372" s="44" t="s">
        <v>823</v>
      </c>
      <c r="V372" s="106" t="s">
        <v>824</v>
      </c>
      <c r="W372" s="113" t="s">
        <v>151</v>
      </c>
      <c r="X372" s="107" t="s">
        <v>64</v>
      </c>
      <c r="Y372" s="44" t="s">
        <v>1187</v>
      </c>
      <c r="Z372" s="95" t="s">
        <v>1188</v>
      </c>
      <c r="AA372" s="44" t="s">
        <v>1189</v>
      </c>
      <c r="AB372" s="44" t="s">
        <v>1776</v>
      </c>
      <c r="AC372" s="44"/>
    </row>
    <row r="373" spans="1:29" s="39" customFormat="1" x14ac:dyDescent="0.2">
      <c r="A373" s="53" t="s">
        <v>968</v>
      </c>
      <c r="B373" s="53" t="s">
        <v>444</v>
      </c>
      <c r="C373" s="47">
        <v>9</v>
      </c>
      <c r="D373" s="48">
        <v>18</v>
      </c>
      <c r="E373" s="46" t="s">
        <v>30</v>
      </c>
      <c r="F373" s="49" t="s">
        <v>284</v>
      </c>
      <c r="G373" s="122" t="s">
        <v>325</v>
      </c>
      <c r="H373" s="126" t="s">
        <v>33</v>
      </c>
      <c r="I373" s="49"/>
      <c r="J373" s="122"/>
      <c r="K373" s="126"/>
      <c r="L373" s="49"/>
      <c r="M373" s="122"/>
      <c r="N373" s="126"/>
      <c r="O373" s="49"/>
      <c r="P373" s="122"/>
      <c r="Q373" s="126"/>
      <c r="R373" s="49"/>
      <c r="S373" s="122"/>
      <c r="T373" s="126"/>
      <c r="U373" s="44" t="s">
        <v>823</v>
      </c>
      <c r="V373" s="106" t="s">
        <v>824</v>
      </c>
      <c r="W373" s="113" t="s">
        <v>151</v>
      </c>
      <c r="X373" s="107" t="s">
        <v>64</v>
      </c>
      <c r="Y373" s="44" t="s">
        <v>1187</v>
      </c>
      <c r="Z373" s="95" t="s">
        <v>1188</v>
      </c>
      <c r="AA373" s="44" t="s">
        <v>1189</v>
      </c>
      <c r="AB373" s="44" t="s">
        <v>1776</v>
      </c>
      <c r="AC373" s="44"/>
    </row>
    <row r="374" spans="1:29" s="39" customFormat="1" x14ac:dyDescent="0.2">
      <c r="A374" s="53" t="s">
        <v>968</v>
      </c>
      <c r="B374" s="53" t="s">
        <v>444</v>
      </c>
      <c r="C374" s="47">
        <v>5</v>
      </c>
      <c r="D374" s="48">
        <v>9</v>
      </c>
      <c r="E374" s="46" t="s">
        <v>30</v>
      </c>
      <c r="F374" s="49" t="s">
        <v>274</v>
      </c>
      <c r="G374" s="122" t="s">
        <v>305</v>
      </c>
      <c r="H374" s="126" t="s">
        <v>33</v>
      </c>
      <c r="I374" s="49"/>
      <c r="J374" s="122"/>
      <c r="K374" s="126"/>
      <c r="L374" s="49"/>
      <c r="M374" s="122"/>
      <c r="N374" s="126"/>
      <c r="O374" s="49"/>
      <c r="P374" s="122"/>
      <c r="Q374" s="126"/>
      <c r="R374" s="49"/>
      <c r="S374" s="122"/>
      <c r="T374" s="126"/>
      <c r="U374" s="44" t="s">
        <v>351</v>
      </c>
      <c r="V374" s="106" t="s">
        <v>352</v>
      </c>
      <c r="W374" s="113" t="s">
        <v>353</v>
      </c>
      <c r="X374" s="107" t="s">
        <v>64</v>
      </c>
      <c r="Y374" s="44" t="s">
        <v>1187</v>
      </c>
      <c r="Z374" s="95" t="s">
        <v>1188</v>
      </c>
      <c r="AA374" s="44" t="s">
        <v>1189</v>
      </c>
      <c r="AB374" s="44" t="s">
        <v>1776</v>
      </c>
      <c r="AC374" s="44"/>
    </row>
    <row r="375" spans="1:29" s="33" customFormat="1" x14ac:dyDescent="0.2">
      <c r="A375" s="53" t="s">
        <v>968</v>
      </c>
      <c r="B375" s="53" t="s">
        <v>444</v>
      </c>
      <c r="C375" s="47">
        <v>10</v>
      </c>
      <c r="D375" s="48">
        <v>18</v>
      </c>
      <c r="E375" s="46" t="s">
        <v>30</v>
      </c>
      <c r="F375" s="49" t="s">
        <v>305</v>
      </c>
      <c r="G375" s="122" t="s">
        <v>335</v>
      </c>
      <c r="H375" s="126" t="s">
        <v>33</v>
      </c>
      <c r="I375" s="49"/>
      <c r="J375" s="122"/>
      <c r="K375" s="126"/>
      <c r="L375" s="49"/>
      <c r="M375" s="122"/>
      <c r="N375" s="126"/>
      <c r="O375" s="49"/>
      <c r="P375" s="122"/>
      <c r="Q375" s="126"/>
      <c r="R375" s="49"/>
      <c r="S375" s="122"/>
      <c r="T375" s="126"/>
      <c r="U375" s="44" t="s">
        <v>351</v>
      </c>
      <c r="V375" s="106" t="s">
        <v>352</v>
      </c>
      <c r="W375" s="113" t="s">
        <v>353</v>
      </c>
      <c r="X375" s="107" t="s">
        <v>64</v>
      </c>
      <c r="Y375" s="44" t="s">
        <v>1187</v>
      </c>
      <c r="Z375" s="95" t="s">
        <v>1188</v>
      </c>
      <c r="AA375" s="44" t="s">
        <v>1189</v>
      </c>
      <c r="AB375" s="44" t="s">
        <v>1776</v>
      </c>
      <c r="AC375" s="44"/>
    </row>
    <row r="376" spans="1:29" s="33" customFormat="1" x14ac:dyDescent="0.2">
      <c r="A376" s="53" t="s">
        <v>968</v>
      </c>
      <c r="B376" s="53" t="s">
        <v>444</v>
      </c>
      <c r="C376" s="47">
        <v>5</v>
      </c>
      <c r="D376" s="48">
        <v>9</v>
      </c>
      <c r="E376" s="46" t="s">
        <v>30</v>
      </c>
      <c r="F376" s="49" t="s">
        <v>274</v>
      </c>
      <c r="G376" s="122" t="s">
        <v>305</v>
      </c>
      <c r="H376" s="126" t="s">
        <v>42</v>
      </c>
      <c r="I376" s="49"/>
      <c r="J376" s="122"/>
      <c r="K376" s="126"/>
      <c r="L376" s="49"/>
      <c r="M376" s="122"/>
      <c r="N376" s="126"/>
      <c r="O376" s="49"/>
      <c r="P376" s="122"/>
      <c r="Q376" s="126"/>
      <c r="R376" s="49"/>
      <c r="S376" s="122"/>
      <c r="T376" s="126"/>
      <c r="U376" s="44" t="s">
        <v>351</v>
      </c>
      <c r="V376" s="106" t="s">
        <v>352</v>
      </c>
      <c r="W376" s="113" t="s">
        <v>353</v>
      </c>
      <c r="X376" s="107" t="s">
        <v>64</v>
      </c>
      <c r="Y376" s="44" t="s">
        <v>1187</v>
      </c>
      <c r="Z376" s="95" t="s">
        <v>1188</v>
      </c>
      <c r="AA376" s="44" t="s">
        <v>1189</v>
      </c>
      <c r="AB376" s="44" t="s">
        <v>1776</v>
      </c>
      <c r="AC376" s="44"/>
    </row>
    <row r="377" spans="1:29" s="33" customFormat="1" x14ac:dyDescent="0.2">
      <c r="A377" s="53" t="s">
        <v>968</v>
      </c>
      <c r="B377" s="53" t="s">
        <v>444</v>
      </c>
      <c r="C377" s="47">
        <v>10</v>
      </c>
      <c r="D377" s="48">
        <v>18</v>
      </c>
      <c r="E377" s="46" t="s">
        <v>30</v>
      </c>
      <c r="F377" s="49" t="s">
        <v>305</v>
      </c>
      <c r="G377" s="122" t="s">
        <v>335</v>
      </c>
      <c r="H377" s="126" t="s">
        <v>42</v>
      </c>
      <c r="I377" s="49"/>
      <c r="J377" s="122"/>
      <c r="K377" s="126"/>
      <c r="L377" s="49"/>
      <c r="M377" s="122"/>
      <c r="N377" s="126"/>
      <c r="O377" s="49"/>
      <c r="P377" s="122"/>
      <c r="Q377" s="126"/>
      <c r="R377" s="49"/>
      <c r="S377" s="122"/>
      <c r="T377" s="126"/>
      <c r="U377" s="44" t="s">
        <v>351</v>
      </c>
      <c r="V377" s="106" t="s">
        <v>352</v>
      </c>
      <c r="W377" s="113" t="s">
        <v>353</v>
      </c>
      <c r="X377" s="107" t="s">
        <v>64</v>
      </c>
      <c r="Y377" s="44" t="s">
        <v>1187</v>
      </c>
      <c r="Z377" s="95" t="s">
        <v>1188</v>
      </c>
      <c r="AA377" s="44" t="s">
        <v>1189</v>
      </c>
      <c r="AB377" s="44" t="s">
        <v>1776</v>
      </c>
      <c r="AC377" s="44"/>
    </row>
    <row r="378" spans="1:29" s="33" customFormat="1" x14ac:dyDescent="0.2">
      <c r="A378" s="53" t="s">
        <v>968</v>
      </c>
      <c r="B378" s="53" t="s">
        <v>444</v>
      </c>
      <c r="C378" s="47">
        <v>8</v>
      </c>
      <c r="D378" s="48">
        <v>18</v>
      </c>
      <c r="E378" s="46" t="s">
        <v>30</v>
      </c>
      <c r="F378" s="49" t="s">
        <v>269</v>
      </c>
      <c r="G378" s="122" t="s">
        <v>300</v>
      </c>
      <c r="H378" s="126" t="s">
        <v>42</v>
      </c>
      <c r="I378" s="49"/>
      <c r="J378" s="122"/>
      <c r="K378" s="126"/>
      <c r="L378" s="49"/>
      <c r="M378" s="122"/>
      <c r="N378" s="126"/>
      <c r="O378" s="49"/>
      <c r="P378" s="122"/>
      <c r="Q378" s="126"/>
      <c r="R378" s="49"/>
      <c r="S378" s="122"/>
      <c r="T378" s="126"/>
      <c r="U378" s="44" t="s">
        <v>880</v>
      </c>
      <c r="V378" s="106" t="s">
        <v>881</v>
      </c>
      <c r="W378" s="113" t="s">
        <v>151</v>
      </c>
      <c r="X378" s="107" t="s">
        <v>64</v>
      </c>
      <c r="Y378" s="44" t="s">
        <v>1187</v>
      </c>
      <c r="Z378" s="95" t="s">
        <v>1188</v>
      </c>
      <c r="AA378" s="44" t="s">
        <v>1189</v>
      </c>
      <c r="AB378" s="44" t="s">
        <v>1776</v>
      </c>
      <c r="AC378" s="44"/>
    </row>
    <row r="379" spans="1:29" s="33" customFormat="1" x14ac:dyDescent="0.2">
      <c r="A379" s="53" t="s">
        <v>968</v>
      </c>
      <c r="B379" s="53" t="s">
        <v>444</v>
      </c>
      <c r="C379" s="47">
        <v>10</v>
      </c>
      <c r="D379" s="48">
        <v>18</v>
      </c>
      <c r="E379" s="46" t="s">
        <v>30</v>
      </c>
      <c r="F379" s="49" t="s">
        <v>305</v>
      </c>
      <c r="G379" s="122" t="s">
        <v>335</v>
      </c>
      <c r="H379" s="126" t="s">
        <v>42</v>
      </c>
      <c r="I379" s="49"/>
      <c r="J379" s="122"/>
      <c r="K379" s="126"/>
      <c r="L379" s="49"/>
      <c r="M379" s="122"/>
      <c r="N379" s="126"/>
      <c r="O379" s="49"/>
      <c r="P379" s="122"/>
      <c r="Q379" s="126"/>
      <c r="R379" s="49"/>
      <c r="S379" s="122"/>
      <c r="T379" s="126"/>
      <c r="U379" s="44" t="s">
        <v>880</v>
      </c>
      <c r="V379" s="106" t="s">
        <v>881</v>
      </c>
      <c r="W379" s="113" t="s">
        <v>151</v>
      </c>
      <c r="X379" s="107" t="s">
        <v>64</v>
      </c>
      <c r="Y379" s="44" t="s">
        <v>1187</v>
      </c>
      <c r="Z379" s="95" t="s">
        <v>1188</v>
      </c>
      <c r="AA379" s="44" t="s">
        <v>1189</v>
      </c>
      <c r="AB379" s="44" t="s">
        <v>1776</v>
      </c>
      <c r="AC379" s="44"/>
    </row>
    <row r="380" spans="1:29" s="33" customFormat="1" x14ac:dyDescent="0.2">
      <c r="A380" s="53" t="s">
        <v>1087</v>
      </c>
      <c r="B380" s="53" t="s">
        <v>448</v>
      </c>
      <c r="C380" s="47">
        <v>10</v>
      </c>
      <c r="D380" s="48">
        <v>99</v>
      </c>
      <c r="E380" s="46" t="s">
        <v>30</v>
      </c>
      <c r="F380" s="49" t="s">
        <v>274</v>
      </c>
      <c r="G380" s="122" t="s">
        <v>305</v>
      </c>
      <c r="H380" s="126" t="s">
        <v>36</v>
      </c>
      <c r="I380" s="49" t="s">
        <v>305</v>
      </c>
      <c r="J380" s="122" t="s">
        <v>345</v>
      </c>
      <c r="K380" s="126" t="s">
        <v>47</v>
      </c>
      <c r="L380" s="49"/>
      <c r="M380" s="122"/>
      <c r="N380" s="126"/>
      <c r="O380" s="49"/>
      <c r="P380" s="122"/>
      <c r="Q380" s="126"/>
      <c r="R380" s="49"/>
      <c r="S380" s="122"/>
      <c r="T380" s="126"/>
      <c r="U380" s="44" t="s">
        <v>805</v>
      </c>
      <c r="V380" s="107" t="str">
        <f>VLOOKUP(U380,[12]Sportstätten!A91:D364,2,0)</f>
        <v xml:space="preserve">Pestalozziplatz 20 </v>
      </c>
      <c r="W380" s="113" t="str">
        <f>VLOOKUP(U380,[12]Sportstätten!A91:D364,3,0)</f>
        <v>01127</v>
      </c>
      <c r="X380" s="107" t="str">
        <f>VLOOKUP(U380,[12]Sportstätten!A91:D364,4,0)</f>
        <v>Dresden</v>
      </c>
      <c r="Y380" s="44" t="s">
        <v>1282</v>
      </c>
      <c r="Z380" s="95"/>
      <c r="AA380" s="44"/>
      <c r="AB380" s="44" t="s">
        <v>1256</v>
      </c>
      <c r="AC380" s="44"/>
    </row>
    <row r="381" spans="1:29" s="33" customFormat="1" x14ac:dyDescent="0.2">
      <c r="A381" s="53" t="s">
        <v>922</v>
      </c>
      <c r="B381" s="53" t="s">
        <v>456</v>
      </c>
      <c r="C381" s="47">
        <v>16</v>
      </c>
      <c r="D381" s="48">
        <v>80</v>
      </c>
      <c r="E381" s="46" t="s">
        <v>30</v>
      </c>
      <c r="F381" s="49" t="s">
        <v>315</v>
      </c>
      <c r="G381" s="122" t="s">
        <v>345</v>
      </c>
      <c r="H381" s="126" t="s">
        <v>36</v>
      </c>
      <c r="I381" s="49"/>
      <c r="J381" s="122"/>
      <c r="K381" s="126"/>
      <c r="L381" s="49"/>
      <c r="M381" s="122"/>
      <c r="N381" s="126"/>
      <c r="O381" s="49"/>
      <c r="P381" s="122"/>
      <c r="Q381" s="126"/>
      <c r="R381" s="49"/>
      <c r="S381" s="122"/>
      <c r="T381" s="126"/>
      <c r="U381" s="44" t="s">
        <v>1028</v>
      </c>
      <c r="V381" s="105" t="s">
        <v>1029</v>
      </c>
      <c r="W381" s="105" t="s">
        <v>70</v>
      </c>
      <c r="X381" s="105" t="s">
        <v>64</v>
      </c>
      <c r="Y381" s="44" t="s">
        <v>1498</v>
      </c>
      <c r="Z381" s="95" t="s">
        <v>1500</v>
      </c>
      <c r="AA381" s="44" t="s">
        <v>1489</v>
      </c>
      <c r="AB381" s="44" t="s">
        <v>1490</v>
      </c>
      <c r="AC381" s="44" t="s">
        <v>1499</v>
      </c>
    </row>
    <row r="382" spans="1:29" s="33" customFormat="1" x14ac:dyDescent="0.2">
      <c r="A382" s="53" t="s">
        <v>922</v>
      </c>
      <c r="B382" s="53" t="s">
        <v>456</v>
      </c>
      <c r="C382" s="47">
        <v>16</v>
      </c>
      <c r="D382" s="48">
        <v>80</v>
      </c>
      <c r="E382" s="46" t="s">
        <v>30</v>
      </c>
      <c r="F382" s="49" t="s">
        <v>320</v>
      </c>
      <c r="G382" s="122" t="s">
        <v>356</v>
      </c>
      <c r="H382" s="126" t="s">
        <v>36</v>
      </c>
      <c r="I382" s="49"/>
      <c r="J382" s="122"/>
      <c r="K382" s="126"/>
      <c r="L382" s="49"/>
      <c r="M382" s="122"/>
      <c r="N382" s="126"/>
      <c r="O382" s="49"/>
      <c r="P382" s="122"/>
      <c r="Q382" s="126"/>
      <c r="R382" s="49"/>
      <c r="S382" s="122"/>
      <c r="T382" s="126"/>
      <c r="U382" s="44" t="s">
        <v>468</v>
      </c>
      <c r="V382" s="105" t="s">
        <v>469</v>
      </c>
      <c r="W382" s="105" t="s">
        <v>70</v>
      </c>
      <c r="X382" s="105" t="s">
        <v>64</v>
      </c>
      <c r="Y382" s="44" t="s">
        <v>1498</v>
      </c>
      <c r="Z382" s="95" t="s">
        <v>1500</v>
      </c>
      <c r="AA382" s="44" t="s">
        <v>1489</v>
      </c>
      <c r="AB382" s="44" t="s">
        <v>1490</v>
      </c>
      <c r="AC382" s="44" t="s">
        <v>1501</v>
      </c>
    </row>
    <row r="383" spans="1:29" s="39" customFormat="1" x14ac:dyDescent="0.2">
      <c r="A383" s="53" t="s">
        <v>263</v>
      </c>
      <c r="B383" s="53" t="s">
        <v>460</v>
      </c>
      <c r="C383" s="47">
        <v>4</v>
      </c>
      <c r="D383" s="48">
        <v>8</v>
      </c>
      <c r="E383" s="46" t="s">
        <v>30</v>
      </c>
      <c r="F383" s="49" t="s">
        <v>295</v>
      </c>
      <c r="G383" s="122" t="s">
        <v>315</v>
      </c>
      <c r="H383" s="126" t="s">
        <v>36</v>
      </c>
      <c r="I383" s="49"/>
      <c r="J383" s="122"/>
      <c r="K383" s="126"/>
      <c r="L383" s="49"/>
      <c r="M383" s="122"/>
      <c r="N383" s="126"/>
      <c r="O383" s="49"/>
      <c r="P383" s="122"/>
      <c r="Q383" s="126"/>
      <c r="R383" s="49"/>
      <c r="S383" s="122"/>
      <c r="T383" s="126"/>
      <c r="U383" s="44" t="s">
        <v>1642</v>
      </c>
      <c r="V383" s="106" t="s">
        <v>1643</v>
      </c>
      <c r="W383" s="105" t="s">
        <v>63</v>
      </c>
      <c r="X383" s="105" t="s">
        <v>64</v>
      </c>
      <c r="Y383" s="44" t="s">
        <v>1644</v>
      </c>
      <c r="Z383" s="95"/>
      <c r="AA383" s="44" t="s">
        <v>1645</v>
      </c>
      <c r="AB383" s="44"/>
      <c r="AC383" s="44" t="s">
        <v>1646</v>
      </c>
    </row>
    <row r="384" spans="1:29" s="39" customFormat="1" x14ac:dyDescent="0.2">
      <c r="A384" s="53" t="s">
        <v>263</v>
      </c>
      <c r="B384" s="53" t="s">
        <v>460</v>
      </c>
      <c r="C384" s="47">
        <v>4</v>
      </c>
      <c r="D384" s="48">
        <v>8</v>
      </c>
      <c r="E384" s="46" t="s">
        <v>30</v>
      </c>
      <c r="F384" s="49" t="s">
        <v>284</v>
      </c>
      <c r="G384" s="122" t="s">
        <v>315</v>
      </c>
      <c r="H384" s="126" t="s">
        <v>36</v>
      </c>
      <c r="I384" s="49"/>
      <c r="J384" s="122"/>
      <c r="K384" s="126"/>
      <c r="L384" s="49"/>
      <c r="M384" s="122"/>
      <c r="N384" s="126"/>
      <c r="O384" s="49"/>
      <c r="P384" s="122"/>
      <c r="Q384" s="126"/>
      <c r="R384" s="49"/>
      <c r="S384" s="122"/>
      <c r="T384" s="126"/>
      <c r="U384" s="44" t="s">
        <v>632</v>
      </c>
      <c r="V384" s="106" t="s">
        <v>633</v>
      </c>
      <c r="W384" s="105" t="s">
        <v>173</v>
      </c>
      <c r="X384" s="105" t="s">
        <v>64</v>
      </c>
      <c r="Y384" s="44" t="s">
        <v>1644</v>
      </c>
      <c r="Z384" s="95"/>
      <c r="AA384" s="44" t="s">
        <v>1645</v>
      </c>
      <c r="AB384" s="44"/>
      <c r="AC384" s="44" t="s">
        <v>1647</v>
      </c>
    </row>
    <row r="385" spans="1:29" s="39" customFormat="1" x14ac:dyDescent="0.2">
      <c r="A385" s="53" t="s">
        <v>263</v>
      </c>
      <c r="B385" s="53" t="s">
        <v>460</v>
      </c>
      <c r="C385" s="47">
        <v>9</v>
      </c>
      <c r="D385" s="48">
        <v>11</v>
      </c>
      <c r="E385" s="46" t="s">
        <v>30</v>
      </c>
      <c r="F385" s="49" t="s">
        <v>305</v>
      </c>
      <c r="G385" s="122" t="s">
        <v>335</v>
      </c>
      <c r="H385" s="126" t="s">
        <v>51</v>
      </c>
      <c r="I385" s="49"/>
      <c r="J385" s="122"/>
      <c r="K385" s="126"/>
      <c r="L385" s="49"/>
      <c r="M385" s="122"/>
      <c r="N385" s="126"/>
      <c r="O385" s="49"/>
      <c r="P385" s="122"/>
      <c r="Q385" s="126"/>
      <c r="R385" s="49"/>
      <c r="S385" s="122"/>
      <c r="T385" s="126"/>
      <c r="U385" s="44" t="s">
        <v>1642</v>
      </c>
      <c r="V385" s="106" t="s">
        <v>1643</v>
      </c>
      <c r="W385" s="105" t="s">
        <v>63</v>
      </c>
      <c r="X385" s="105" t="s">
        <v>64</v>
      </c>
      <c r="Y385" s="44" t="s">
        <v>1644</v>
      </c>
      <c r="Z385" s="95"/>
      <c r="AA385" s="44" t="s">
        <v>1645</v>
      </c>
      <c r="AB385" s="44"/>
      <c r="AC385" s="44" t="s">
        <v>1646</v>
      </c>
    </row>
    <row r="386" spans="1:29" s="39" customFormat="1" x14ac:dyDescent="0.2">
      <c r="A386" s="53" t="s">
        <v>263</v>
      </c>
      <c r="B386" s="53" t="s">
        <v>460</v>
      </c>
      <c r="C386" s="47">
        <v>9</v>
      </c>
      <c r="D386" s="48">
        <v>11</v>
      </c>
      <c r="E386" s="46" t="s">
        <v>30</v>
      </c>
      <c r="F386" s="49" t="s">
        <v>315</v>
      </c>
      <c r="G386" s="122" t="s">
        <v>345</v>
      </c>
      <c r="H386" s="126" t="s">
        <v>51</v>
      </c>
      <c r="I386" s="49"/>
      <c r="J386" s="122"/>
      <c r="K386" s="126"/>
      <c r="L386" s="49"/>
      <c r="M386" s="122"/>
      <c r="N386" s="126"/>
      <c r="O386" s="49"/>
      <c r="P386" s="122"/>
      <c r="Q386" s="126"/>
      <c r="R386" s="49"/>
      <c r="S386" s="122"/>
      <c r="T386" s="126"/>
      <c r="U386" s="44" t="s">
        <v>672</v>
      </c>
      <c r="V386" s="106" t="s">
        <v>673</v>
      </c>
      <c r="W386" s="105" t="s">
        <v>63</v>
      </c>
      <c r="X386" s="105" t="s">
        <v>64</v>
      </c>
      <c r="Y386" s="44" t="s">
        <v>1644</v>
      </c>
      <c r="Z386" s="95"/>
      <c r="AA386" s="44" t="s">
        <v>1645</v>
      </c>
      <c r="AB386" s="44"/>
      <c r="AC386" s="44" t="s">
        <v>1648</v>
      </c>
    </row>
    <row r="387" spans="1:29" s="39" customFormat="1" x14ac:dyDescent="0.2">
      <c r="A387" s="53" t="s">
        <v>263</v>
      </c>
      <c r="B387" s="53" t="s">
        <v>460</v>
      </c>
      <c r="C387" s="47">
        <v>12</v>
      </c>
      <c r="D387" s="48">
        <v>17</v>
      </c>
      <c r="E387" s="46" t="s">
        <v>30</v>
      </c>
      <c r="F387" s="49" t="s">
        <v>305</v>
      </c>
      <c r="G387" s="122" t="s">
        <v>335</v>
      </c>
      <c r="H387" s="126" t="s">
        <v>51</v>
      </c>
      <c r="I387" s="49"/>
      <c r="J387" s="122"/>
      <c r="K387" s="126"/>
      <c r="L387" s="49"/>
      <c r="M387" s="122"/>
      <c r="N387" s="126"/>
      <c r="O387" s="49"/>
      <c r="P387" s="122"/>
      <c r="Q387" s="126"/>
      <c r="R387" s="49"/>
      <c r="S387" s="122"/>
      <c r="T387" s="126"/>
      <c r="U387" s="44" t="s">
        <v>1642</v>
      </c>
      <c r="V387" s="106" t="s">
        <v>1643</v>
      </c>
      <c r="W387" s="105" t="s">
        <v>63</v>
      </c>
      <c r="X387" s="105" t="s">
        <v>64</v>
      </c>
      <c r="Y387" s="44" t="s">
        <v>1644</v>
      </c>
      <c r="Z387" s="95"/>
      <c r="AA387" s="44" t="s">
        <v>1645</v>
      </c>
      <c r="AB387" s="44"/>
      <c r="AC387" s="44" t="s">
        <v>1646</v>
      </c>
    </row>
    <row r="388" spans="1:29" s="39" customFormat="1" x14ac:dyDescent="0.2">
      <c r="A388" s="53" t="s">
        <v>263</v>
      </c>
      <c r="B388" s="53" t="s">
        <v>460</v>
      </c>
      <c r="C388" s="47">
        <v>12</v>
      </c>
      <c r="D388" s="48">
        <v>17</v>
      </c>
      <c r="E388" s="46" t="s">
        <v>30</v>
      </c>
      <c r="F388" s="49" t="s">
        <v>315</v>
      </c>
      <c r="G388" s="122" t="s">
        <v>345</v>
      </c>
      <c r="H388" s="126" t="s">
        <v>51</v>
      </c>
      <c r="I388" s="49"/>
      <c r="J388" s="122"/>
      <c r="K388" s="126"/>
      <c r="L388" s="49"/>
      <c r="M388" s="122"/>
      <c r="N388" s="126"/>
      <c r="O388" s="49"/>
      <c r="P388" s="122"/>
      <c r="Q388" s="126"/>
      <c r="R388" s="49"/>
      <c r="S388" s="122"/>
      <c r="T388" s="126"/>
      <c r="U388" s="44" t="s">
        <v>672</v>
      </c>
      <c r="V388" s="106" t="s">
        <v>673</v>
      </c>
      <c r="W388" s="105" t="s">
        <v>63</v>
      </c>
      <c r="X388" s="105" t="s">
        <v>64</v>
      </c>
      <c r="Y388" s="44" t="s">
        <v>1644</v>
      </c>
      <c r="Z388" s="95"/>
      <c r="AA388" s="44" t="s">
        <v>1645</v>
      </c>
      <c r="AB388" s="44"/>
      <c r="AC388" s="44" t="s">
        <v>1648</v>
      </c>
    </row>
    <row r="389" spans="1:29" s="39" customFormat="1" x14ac:dyDescent="0.2">
      <c r="A389" s="53" t="s">
        <v>968</v>
      </c>
      <c r="B389" s="53" t="s">
        <v>460</v>
      </c>
      <c r="C389" s="47">
        <v>10</v>
      </c>
      <c r="D389" s="48">
        <v>18</v>
      </c>
      <c r="E389" s="46" t="s">
        <v>30</v>
      </c>
      <c r="F389" s="49" t="s">
        <v>295</v>
      </c>
      <c r="G389" s="122" t="s">
        <v>335</v>
      </c>
      <c r="H389" s="126" t="s">
        <v>36</v>
      </c>
      <c r="I389" s="49" t="s">
        <v>295</v>
      </c>
      <c r="J389" s="122" t="s">
        <v>335</v>
      </c>
      <c r="K389" s="126" t="s">
        <v>51</v>
      </c>
      <c r="L389" s="49" t="s">
        <v>295</v>
      </c>
      <c r="M389" s="122" t="s">
        <v>335</v>
      </c>
      <c r="N389" s="126" t="s">
        <v>42</v>
      </c>
      <c r="O389" s="49"/>
      <c r="P389" s="122"/>
      <c r="Q389" s="126"/>
      <c r="R389" s="49"/>
      <c r="S389" s="122"/>
      <c r="T389" s="126"/>
      <c r="U389" s="44" t="s">
        <v>1073</v>
      </c>
      <c r="V389" s="106" t="s">
        <v>1074</v>
      </c>
      <c r="W389" s="113" t="s">
        <v>82</v>
      </c>
      <c r="X389" s="107" t="s">
        <v>64</v>
      </c>
      <c r="Y389" s="44" t="s">
        <v>1187</v>
      </c>
      <c r="Z389" s="95" t="s">
        <v>1188</v>
      </c>
      <c r="AA389" s="44" t="s">
        <v>1189</v>
      </c>
      <c r="AB389" s="44" t="s">
        <v>1776</v>
      </c>
      <c r="AC389" s="44"/>
    </row>
    <row r="390" spans="1:29" s="39" customFormat="1" x14ac:dyDescent="0.2">
      <c r="A390" s="53" t="s">
        <v>1092</v>
      </c>
      <c r="B390" s="53" t="s">
        <v>460</v>
      </c>
      <c r="C390" s="47">
        <v>7</v>
      </c>
      <c r="D390" s="48">
        <v>17</v>
      </c>
      <c r="E390" s="46" t="s">
        <v>30</v>
      </c>
      <c r="F390" s="49" t="s">
        <v>295</v>
      </c>
      <c r="G390" s="122" t="s">
        <v>335</v>
      </c>
      <c r="H390" s="126" t="s">
        <v>51</v>
      </c>
      <c r="I390" s="49" t="s">
        <v>295</v>
      </c>
      <c r="J390" s="122" t="s">
        <v>335</v>
      </c>
      <c r="K390" s="126" t="s">
        <v>42</v>
      </c>
      <c r="L390" s="49"/>
      <c r="M390" s="122"/>
      <c r="N390" s="126"/>
      <c r="O390" s="49"/>
      <c r="P390" s="122"/>
      <c r="Q390" s="126"/>
      <c r="R390" s="49"/>
      <c r="S390" s="122"/>
      <c r="T390" s="126"/>
      <c r="U390" s="44" t="s">
        <v>1057</v>
      </c>
      <c r="V390" s="106" t="s">
        <v>1058</v>
      </c>
      <c r="W390" s="106" t="s">
        <v>109</v>
      </c>
      <c r="X390" s="106" t="s">
        <v>64</v>
      </c>
      <c r="Y390" s="44" t="s">
        <v>1667</v>
      </c>
      <c r="Z390" s="95"/>
      <c r="AA390" s="44" t="s">
        <v>1668</v>
      </c>
      <c r="AB390" s="44" t="s">
        <v>1669</v>
      </c>
      <c r="AC390" s="44"/>
    </row>
    <row r="391" spans="1:29" s="39" customFormat="1" x14ac:dyDescent="0.2">
      <c r="A391" s="53" t="s">
        <v>1092</v>
      </c>
      <c r="B391" s="53" t="s">
        <v>460</v>
      </c>
      <c r="C391" s="47">
        <v>7</v>
      </c>
      <c r="D391" s="48">
        <v>17</v>
      </c>
      <c r="E391" s="46" t="s">
        <v>30</v>
      </c>
      <c r="F391" s="49" t="s">
        <v>295</v>
      </c>
      <c r="G391" s="122" t="s">
        <v>335</v>
      </c>
      <c r="H391" s="126" t="s">
        <v>51</v>
      </c>
      <c r="I391" s="49"/>
      <c r="J391" s="122"/>
      <c r="K391" s="126"/>
      <c r="L391" s="49"/>
      <c r="M391" s="122"/>
      <c r="N391" s="126"/>
      <c r="O391" s="49"/>
      <c r="P391" s="122"/>
      <c r="Q391" s="126"/>
      <c r="R391" s="49"/>
      <c r="S391" s="122"/>
      <c r="T391" s="126"/>
      <c r="U391" s="44" t="s">
        <v>408</v>
      </c>
      <c r="V391" s="106" t="s">
        <v>409</v>
      </c>
      <c r="W391" s="106" t="s">
        <v>116</v>
      </c>
      <c r="X391" s="106" t="s">
        <v>64</v>
      </c>
      <c r="Y391" s="44" t="s">
        <v>1667</v>
      </c>
      <c r="Z391" s="95"/>
      <c r="AA391" s="44" t="s">
        <v>1668</v>
      </c>
      <c r="AB391" s="44" t="s">
        <v>1669</v>
      </c>
      <c r="AC391" s="44"/>
    </row>
    <row r="392" spans="1:29" s="39" customFormat="1" x14ac:dyDescent="0.2">
      <c r="A392" s="53" t="s">
        <v>1092</v>
      </c>
      <c r="B392" s="53" t="s">
        <v>460</v>
      </c>
      <c r="C392" s="47">
        <v>7</v>
      </c>
      <c r="D392" s="48">
        <v>17</v>
      </c>
      <c r="E392" s="46" t="s">
        <v>30</v>
      </c>
      <c r="F392" s="49" t="s">
        <v>295</v>
      </c>
      <c r="G392" s="122" t="s">
        <v>335</v>
      </c>
      <c r="H392" s="126" t="s">
        <v>42</v>
      </c>
      <c r="I392" s="49"/>
      <c r="J392" s="122"/>
      <c r="K392" s="126"/>
      <c r="L392" s="49"/>
      <c r="M392" s="122"/>
      <c r="N392" s="126"/>
      <c r="O392" s="49"/>
      <c r="P392" s="122"/>
      <c r="Q392" s="126"/>
      <c r="R392" s="49"/>
      <c r="S392" s="122"/>
      <c r="T392" s="126"/>
      <c r="U392" s="44" t="s">
        <v>859</v>
      </c>
      <c r="V392" s="106" t="s">
        <v>860</v>
      </c>
      <c r="W392" s="106" t="s">
        <v>116</v>
      </c>
      <c r="X392" s="106" t="s">
        <v>64</v>
      </c>
      <c r="Y392" s="44" t="s">
        <v>1667</v>
      </c>
      <c r="Z392" s="95"/>
      <c r="AA392" s="44" t="s">
        <v>1668</v>
      </c>
      <c r="AB392" s="44" t="s">
        <v>1669</v>
      </c>
      <c r="AC392" s="44"/>
    </row>
    <row r="393" spans="1:29" s="39" customFormat="1" x14ac:dyDescent="0.2">
      <c r="A393" s="53" t="s">
        <v>1120</v>
      </c>
      <c r="B393" s="53" t="s">
        <v>460</v>
      </c>
      <c r="C393" s="47">
        <v>8</v>
      </c>
      <c r="D393" s="48">
        <v>11</v>
      </c>
      <c r="E393" s="46" t="s">
        <v>30</v>
      </c>
      <c r="F393" s="49" t="s">
        <v>274</v>
      </c>
      <c r="G393" s="122" t="s">
        <v>305</v>
      </c>
      <c r="H393" s="126" t="s">
        <v>51</v>
      </c>
      <c r="I393" s="49" t="s">
        <v>274</v>
      </c>
      <c r="J393" s="122" t="s">
        <v>305</v>
      </c>
      <c r="K393" s="126" t="s">
        <v>42</v>
      </c>
      <c r="L393" s="49"/>
      <c r="M393" s="122"/>
      <c r="N393" s="126"/>
      <c r="O393" s="49"/>
      <c r="P393" s="122"/>
      <c r="Q393" s="126"/>
      <c r="R393" s="49"/>
      <c r="S393" s="122"/>
      <c r="T393" s="126"/>
      <c r="U393" s="44" t="s">
        <v>155</v>
      </c>
      <c r="V393" s="106" t="s">
        <v>156</v>
      </c>
      <c r="W393" s="112" t="s">
        <v>82</v>
      </c>
      <c r="X393" s="106" t="s">
        <v>64</v>
      </c>
      <c r="Y393" s="44" t="s">
        <v>1416</v>
      </c>
      <c r="Z393" s="95" t="s">
        <v>1417</v>
      </c>
      <c r="AA393" s="44" t="s">
        <v>1418</v>
      </c>
      <c r="AB393" s="44" t="s">
        <v>1419</v>
      </c>
      <c r="AC393" s="44"/>
    </row>
    <row r="394" spans="1:29" s="39" customFormat="1" x14ac:dyDescent="0.2">
      <c r="A394" s="53" t="s">
        <v>1120</v>
      </c>
      <c r="B394" s="53" t="s">
        <v>460</v>
      </c>
      <c r="C394" s="47">
        <v>12</v>
      </c>
      <c r="D394" s="48">
        <v>15</v>
      </c>
      <c r="E394" s="46" t="s">
        <v>30</v>
      </c>
      <c r="F394" s="49" t="s">
        <v>295</v>
      </c>
      <c r="G394" s="122" t="s">
        <v>325</v>
      </c>
      <c r="H394" s="126" t="s">
        <v>51</v>
      </c>
      <c r="I394" s="49" t="s">
        <v>295</v>
      </c>
      <c r="J394" s="122" t="s">
        <v>325</v>
      </c>
      <c r="K394" s="126" t="s">
        <v>42</v>
      </c>
      <c r="L394" s="49"/>
      <c r="M394" s="122"/>
      <c r="N394" s="126"/>
      <c r="O394" s="49"/>
      <c r="P394" s="122"/>
      <c r="Q394" s="126"/>
      <c r="R394" s="49"/>
      <c r="S394" s="122"/>
      <c r="T394" s="126"/>
      <c r="U394" s="44" t="s">
        <v>155</v>
      </c>
      <c r="V394" s="106" t="s">
        <v>156</v>
      </c>
      <c r="W394" s="112" t="s">
        <v>82</v>
      </c>
      <c r="X394" s="106" t="s">
        <v>64</v>
      </c>
      <c r="Y394" s="44" t="s">
        <v>1416</v>
      </c>
      <c r="Z394" s="95" t="s">
        <v>1417</v>
      </c>
      <c r="AA394" s="44" t="s">
        <v>1418</v>
      </c>
      <c r="AB394" s="44" t="s">
        <v>1419</v>
      </c>
      <c r="AC394" s="44"/>
    </row>
    <row r="395" spans="1:29" s="39" customFormat="1" x14ac:dyDescent="0.2">
      <c r="A395" s="53" t="s">
        <v>1120</v>
      </c>
      <c r="B395" s="53" t="s">
        <v>460</v>
      </c>
      <c r="C395" s="47">
        <v>16</v>
      </c>
      <c r="D395" s="48">
        <v>18</v>
      </c>
      <c r="E395" s="46" t="s">
        <v>30</v>
      </c>
      <c r="F395" s="49" t="s">
        <v>295</v>
      </c>
      <c r="G395" s="122" t="s">
        <v>325</v>
      </c>
      <c r="H395" s="126" t="s">
        <v>36</v>
      </c>
      <c r="I395" s="49" t="s">
        <v>295</v>
      </c>
      <c r="J395" s="122" t="s">
        <v>325</v>
      </c>
      <c r="K395" s="126" t="s">
        <v>51</v>
      </c>
      <c r="L395" s="49"/>
      <c r="M395" s="122"/>
      <c r="N395" s="126"/>
      <c r="O395" s="49"/>
      <c r="P395" s="122"/>
      <c r="Q395" s="126"/>
      <c r="R395" s="49"/>
      <c r="S395" s="122"/>
      <c r="T395" s="126"/>
      <c r="U395" s="44" t="s">
        <v>155</v>
      </c>
      <c r="V395" s="106" t="s">
        <v>156</v>
      </c>
      <c r="W395" s="112" t="s">
        <v>82</v>
      </c>
      <c r="X395" s="106" t="s">
        <v>64</v>
      </c>
      <c r="Y395" s="44" t="s">
        <v>1416</v>
      </c>
      <c r="Z395" s="95" t="s">
        <v>1417</v>
      </c>
      <c r="AA395" s="44" t="s">
        <v>1418</v>
      </c>
      <c r="AB395" s="44" t="s">
        <v>1419</v>
      </c>
      <c r="AC395" s="44"/>
    </row>
    <row r="396" spans="1:29" s="39" customFormat="1" ht="14.25" customHeight="1" x14ac:dyDescent="0.2">
      <c r="A396" s="53" t="s">
        <v>1795</v>
      </c>
      <c r="B396" s="53" t="s">
        <v>1737</v>
      </c>
      <c r="C396" s="47">
        <v>11</v>
      </c>
      <c r="D396" s="48">
        <v>18</v>
      </c>
      <c r="E396" s="46" t="s">
        <v>30</v>
      </c>
      <c r="F396" s="49" t="s">
        <v>305</v>
      </c>
      <c r="G396" s="122" t="s">
        <v>335</v>
      </c>
      <c r="H396" s="126" t="s">
        <v>51</v>
      </c>
      <c r="I396" s="49"/>
      <c r="J396" s="122"/>
      <c r="K396" s="126"/>
      <c r="L396" s="49"/>
      <c r="M396" s="122"/>
      <c r="N396" s="126"/>
      <c r="O396" s="49"/>
      <c r="P396" s="122"/>
      <c r="Q396" s="126"/>
      <c r="R396" s="49"/>
      <c r="S396" s="122"/>
      <c r="T396" s="126"/>
      <c r="U396" s="44" t="s">
        <v>336</v>
      </c>
      <c r="V396" s="106" t="s">
        <v>337</v>
      </c>
      <c r="W396" s="113" t="s">
        <v>151</v>
      </c>
      <c r="X396" s="107" t="s">
        <v>64</v>
      </c>
      <c r="Y396" s="44" t="s">
        <v>1738</v>
      </c>
      <c r="Z396" s="95" t="s">
        <v>1720</v>
      </c>
      <c r="AA396" s="44" t="s">
        <v>1739</v>
      </c>
      <c r="AB396" s="44" t="s">
        <v>1740</v>
      </c>
      <c r="AC396" s="44" t="s">
        <v>1741</v>
      </c>
    </row>
    <row r="397" spans="1:29" s="39" customFormat="1" x14ac:dyDescent="0.2">
      <c r="A397" s="53" t="s">
        <v>1795</v>
      </c>
      <c r="B397" s="53" t="s">
        <v>1737</v>
      </c>
      <c r="C397" s="47">
        <v>7</v>
      </c>
      <c r="D397" s="48">
        <v>14</v>
      </c>
      <c r="E397" s="46" t="s">
        <v>30</v>
      </c>
      <c r="F397" s="49" t="s">
        <v>305</v>
      </c>
      <c r="G397" s="122" t="s">
        <v>335</v>
      </c>
      <c r="H397" s="126" t="s">
        <v>51</v>
      </c>
      <c r="I397" s="49"/>
      <c r="J397" s="122"/>
      <c r="K397" s="126"/>
      <c r="L397" s="49"/>
      <c r="M397" s="122"/>
      <c r="N397" s="126"/>
      <c r="O397" s="49"/>
      <c r="P397" s="122"/>
      <c r="Q397" s="126"/>
      <c r="R397" s="49"/>
      <c r="S397" s="122"/>
      <c r="T397" s="126"/>
      <c r="U397" s="44" t="s">
        <v>336</v>
      </c>
      <c r="V397" s="106" t="s">
        <v>337</v>
      </c>
      <c r="W397" s="113" t="s">
        <v>151</v>
      </c>
      <c r="X397" s="107" t="s">
        <v>64</v>
      </c>
      <c r="Y397" s="44" t="s">
        <v>1738</v>
      </c>
      <c r="Z397" s="95" t="s">
        <v>1720</v>
      </c>
      <c r="AA397" s="44" t="s">
        <v>1739</v>
      </c>
      <c r="AB397" s="44" t="s">
        <v>1740</v>
      </c>
      <c r="AC397" s="44" t="s">
        <v>1741</v>
      </c>
    </row>
    <row r="398" spans="1:29" s="39" customFormat="1" x14ac:dyDescent="0.2">
      <c r="A398" s="53" t="s">
        <v>500</v>
      </c>
      <c r="B398" s="53" t="s">
        <v>483</v>
      </c>
      <c r="C398" s="47">
        <v>4</v>
      </c>
      <c r="D398" s="48">
        <v>6</v>
      </c>
      <c r="E398" s="46" t="s">
        <v>30</v>
      </c>
      <c r="F398" s="49" t="s">
        <v>295</v>
      </c>
      <c r="G398" s="122" t="s">
        <v>320</v>
      </c>
      <c r="H398" s="126" t="s">
        <v>36</v>
      </c>
      <c r="I398" s="49"/>
      <c r="J398" s="122"/>
      <c r="K398" s="126"/>
      <c r="L398" s="49"/>
      <c r="M398" s="122"/>
      <c r="N398" s="126"/>
      <c r="O398" s="49"/>
      <c r="P398" s="122"/>
      <c r="Q398" s="126"/>
      <c r="R398" s="49"/>
      <c r="S398" s="122"/>
      <c r="T398" s="126"/>
      <c r="U398" s="44" t="s">
        <v>341</v>
      </c>
      <c r="V398" s="107" t="str">
        <f>VLOOKUP(U398,Sportstätten!A8:D281,2,0)</f>
        <v xml:space="preserve">Pohlandstraße 40 </v>
      </c>
      <c r="W398" s="113" t="str">
        <f>VLOOKUP(U398,[3]Sportstätten!A8:D281,3,0)</f>
        <v>01309</v>
      </c>
      <c r="X398" s="107" t="str">
        <f>VLOOKUP(U398,[3]Sportstätten!A8:D281,4,0)</f>
        <v>Dresden</v>
      </c>
      <c r="Y398" s="44" t="s">
        <v>1176</v>
      </c>
      <c r="Z398" s="99" t="s">
        <v>1177</v>
      </c>
      <c r="AA398" s="44" t="s">
        <v>1178</v>
      </c>
      <c r="AB398" s="92" t="s">
        <v>1179</v>
      </c>
      <c r="AC398" s="44"/>
    </row>
    <row r="399" spans="1:29" s="39" customFormat="1" x14ac:dyDescent="0.2">
      <c r="A399" s="53" t="s">
        <v>500</v>
      </c>
      <c r="B399" s="53" t="s">
        <v>483</v>
      </c>
      <c r="C399" s="47">
        <v>7</v>
      </c>
      <c r="D399" s="48">
        <v>99</v>
      </c>
      <c r="E399" s="46" t="s">
        <v>30</v>
      </c>
      <c r="F399" s="49" t="s">
        <v>295</v>
      </c>
      <c r="G399" s="122" t="s">
        <v>320</v>
      </c>
      <c r="H399" s="126" t="s">
        <v>36</v>
      </c>
      <c r="I399" s="49"/>
      <c r="J399" s="122"/>
      <c r="K399" s="126"/>
      <c r="L399" s="49"/>
      <c r="M399" s="122"/>
      <c r="N399" s="126"/>
      <c r="O399" s="49"/>
      <c r="P399" s="122"/>
      <c r="Q399" s="126"/>
      <c r="R399" s="49"/>
      <c r="S399" s="122"/>
      <c r="T399" s="126"/>
      <c r="U399" s="44" t="s">
        <v>341</v>
      </c>
      <c r="V399" s="107" t="str">
        <f>VLOOKUP(U399,Sportstätten!A9:D282,2,0)</f>
        <v xml:space="preserve">Pohlandstraße 40 </v>
      </c>
      <c r="W399" s="113" t="str">
        <f>VLOOKUP(U399,[3]Sportstätten!A9:D282,3,0)</f>
        <v>01309</v>
      </c>
      <c r="X399" s="107" t="str">
        <f>VLOOKUP(U399,[3]Sportstätten!A9:D282,4,0)</f>
        <v>Dresden</v>
      </c>
      <c r="Y399" s="44" t="s">
        <v>1176</v>
      </c>
      <c r="Z399" s="99" t="s">
        <v>1177</v>
      </c>
      <c r="AA399" s="44" t="s">
        <v>1178</v>
      </c>
      <c r="AB399" s="44" t="s">
        <v>1179</v>
      </c>
      <c r="AC399" s="44"/>
    </row>
    <row r="400" spans="1:29" s="39" customFormat="1" x14ac:dyDescent="0.2">
      <c r="A400" s="53" t="s">
        <v>801</v>
      </c>
      <c r="B400" s="53" t="s">
        <v>1301</v>
      </c>
      <c r="C400" s="47">
        <v>8</v>
      </c>
      <c r="D400" s="48">
        <v>99</v>
      </c>
      <c r="E400" s="46" t="s">
        <v>30</v>
      </c>
      <c r="F400" s="49" t="s">
        <v>254</v>
      </c>
      <c r="G400" s="122" t="s">
        <v>295</v>
      </c>
      <c r="H400" s="126" t="s">
        <v>36</v>
      </c>
      <c r="I400" s="49"/>
      <c r="J400" s="122"/>
      <c r="K400" s="126"/>
      <c r="L400" s="49"/>
      <c r="M400" s="122"/>
      <c r="N400" s="126"/>
      <c r="O400" s="49"/>
      <c r="P400" s="122"/>
      <c r="Q400" s="126"/>
      <c r="R400" s="49"/>
      <c r="S400" s="122"/>
      <c r="T400" s="126"/>
      <c r="U400" s="44" t="s">
        <v>745</v>
      </c>
      <c r="V400" s="106" t="s">
        <v>746</v>
      </c>
      <c r="W400" s="105" t="s">
        <v>173</v>
      </c>
      <c r="X400" s="105" t="s">
        <v>64</v>
      </c>
      <c r="Y400" s="44"/>
      <c r="Z400" s="95"/>
      <c r="AA400" s="44" t="s">
        <v>1640</v>
      </c>
      <c r="AB400" s="44" t="s">
        <v>1641</v>
      </c>
      <c r="AC400" s="44"/>
    </row>
    <row r="401" spans="1:29" s="39" customFormat="1" x14ac:dyDescent="0.2">
      <c r="A401" s="53" t="s">
        <v>801</v>
      </c>
      <c r="B401" s="53" t="s">
        <v>1301</v>
      </c>
      <c r="C401" s="47">
        <v>8</v>
      </c>
      <c r="D401" s="48">
        <v>99</v>
      </c>
      <c r="E401" s="46" t="s">
        <v>30</v>
      </c>
      <c r="F401" s="49" t="s">
        <v>295</v>
      </c>
      <c r="G401" s="122" t="s">
        <v>320</v>
      </c>
      <c r="H401" s="126" t="s">
        <v>36</v>
      </c>
      <c r="I401" s="49"/>
      <c r="J401" s="122"/>
      <c r="K401" s="126"/>
      <c r="L401" s="49"/>
      <c r="M401" s="122"/>
      <c r="N401" s="126"/>
      <c r="O401" s="49"/>
      <c r="P401" s="122"/>
      <c r="Q401" s="126"/>
      <c r="R401" s="49"/>
      <c r="S401" s="122"/>
      <c r="T401" s="126"/>
      <c r="U401" s="44" t="s">
        <v>853</v>
      </c>
      <c r="V401" s="106" t="s">
        <v>854</v>
      </c>
      <c r="W401" s="105" t="s">
        <v>173</v>
      </c>
      <c r="X401" s="105" t="s">
        <v>64</v>
      </c>
      <c r="Y401" s="44"/>
      <c r="Z401" s="95"/>
      <c r="AA401" s="44" t="s">
        <v>1640</v>
      </c>
      <c r="AB401" s="44" t="s">
        <v>1641</v>
      </c>
      <c r="AC401" s="44"/>
    </row>
    <row r="402" spans="1:29" s="39" customFormat="1" x14ac:dyDescent="0.2">
      <c r="A402" s="53" t="s">
        <v>801</v>
      </c>
      <c r="B402" s="53" t="s">
        <v>1301</v>
      </c>
      <c r="C402" s="47">
        <v>8</v>
      </c>
      <c r="D402" s="48">
        <v>99</v>
      </c>
      <c r="E402" s="46" t="s">
        <v>30</v>
      </c>
      <c r="F402" s="49" t="s">
        <v>35</v>
      </c>
      <c r="G402" s="122" t="s">
        <v>295</v>
      </c>
      <c r="H402" s="126" t="s">
        <v>47</v>
      </c>
      <c r="I402" s="49" t="s">
        <v>325</v>
      </c>
      <c r="J402" s="122" t="s">
        <v>356</v>
      </c>
      <c r="K402" s="126"/>
      <c r="L402" s="49"/>
      <c r="M402" s="122"/>
      <c r="N402" s="126"/>
      <c r="O402" s="49"/>
      <c r="P402" s="122"/>
      <c r="Q402" s="126"/>
      <c r="R402" s="49"/>
      <c r="S402" s="122"/>
      <c r="T402" s="126"/>
      <c r="U402" s="44" t="s">
        <v>225</v>
      </c>
      <c r="V402" s="106" t="s">
        <v>226</v>
      </c>
      <c r="W402" s="105" t="s">
        <v>93</v>
      </c>
      <c r="X402" s="105" t="s">
        <v>64</v>
      </c>
      <c r="Y402" s="44"/>
      <c r="Z402" s="95"/>
      <c r="AA402" s="44" t="s">
        <v>1640</v>
      </c>
      <c r="AB402" s="44" t="s">
        <v>1641</v>
      </c>
      <c r="AC402" s="44"/>
    </row>
    <row r="403" spans="1:29" s="39" customFormat="1" x14ac:dyDescent="0.2">
      <c r="A403" s="53" t="s">
        <v>801</v>
      </c>
      <c r="B403" s="53" t="s">
        <v>1301</v>
      </c>
      <c r="C403" s="47">
        <v>8</v>
      </c>
      <c r="D403" s="48">
        <v>99</v>
      </c>
      <c r="E403" s="46" t="s">
        <v>30</v>
      </c>
      <c r="F403" s="49" t="s">
        <v>274</v>
      </c>
      <c r="G403" s="122" t="s">
        <v>305</v>
      </c>
      <c r="H403" s="126" t="s">
        <v>51</v>
      </c>
      <c r="I403" s="49" t="s">
        <v>305</v>
      </c>
      <c r="J403" s="122" t="s">
        <v>345</v>
      </c>
      <c r="K403" s="126"/>
      <c r="L403" s="49"/>
      <c r="M403" s="122"/>
      <c r="N403" s="126"/>
      <c r="O403" s="49"/>
      <c r="P403" s="122"/>
      <c r="Q403" s="126"/>
      <c r="R403" s="49"/>
      <c r="S403" s="122"/>
      <c r="T403" s="126"/>
      <c r="U403" s="44" t="s">
        <v>506</v>
      </c>
      <c r="V403" s="106" t="s">
        <v>507</v>
      </c>
      <c r="W403" s="105" t="s">
        <v>508</v>
      </c>
      <c r="X403" s="105" t="s">
        <v>64</v>
      </c>
      <c r="Y403" s="44"/>
      <c r="Z403" s="95"/>
      <c r="AA403" s="44" t="s">
        <v>1640</v>
      </c>
      <c r="AB403" s="44" t="s">
        <v>1641</v>
      </c>
      <c r="AC403" s="44"/>
    </row>
    <row r="404" spans="1:29" s="39" customFormat="1" x14ac:dyDescent="0.2">
      <c r="A404" s="53" t="s">
        <v>801</v>
      </c>
      <c r="B404" s="53" t="s">
        <v>1301</v>
      </c>
      <c r="C404" s="47">
        <v>8</v>
      </c>
      <c r="D404" s="48">
        <v>99</v>
      </c>
      <c r="E404" s="46" t="s">
        <v>30</v>
      </c>
      <c r="F404" s="49" t="s">
        <v>295</v>
      </c>
      <c r="G404" s="122" t="s">
        <v>340</v>
      </c>
      <c r="H404" s="126" t="s">
        <v>33</v>
      </c>
      <c r="I404" s="49"/>
      <c r="J404" s="122"/>
      <c r="K404" s="126"/>
      <c r="L404" s="49"/>
      <c r="M404" s="122"/>
      <c r="N404" s="126"/>
      <c r="O404" s="49"/>
      <c r="P404" s="122"/>
      <c r="Q404" s="126"/>
      <c r="R404" s="49"/>
      <c r="S404" s="122"/>
      <c r="T404" s="126"/>
      <c r="U404" s="44" t="s">
        <v>493</v>
      </c>
      <c r="V404" s="106" t="s">
        <v>494</v>
      </c>
      <c r="W404" s="105" t="s">
        <v>257</v>
      </c>
      <c r="X404" s="105" t="s">
        <v>64</v>
      </c>
      <c r="Y404" s="44"/>
      <c r="Z404" s="95"/>
      <c r="AA404" s="44" t="s">
        <v>1640</v>
      </c>
      <c r="AB404" s="44" t="s">
        <v>1641</v>
      </c>
      <c r="AC404" s="44"/>
    </row>
    <row r="405" spans="1:29" s="39" customFormat="1" x14ac:dyDescent="0.2">
      <c r="A405" s="53" t="s">
        <v>1087</v>
      </c>
      <c r="B405" s="53" t="s">
        <v>1301</v>
      </c>
      <c r="C405" s="47">
        <v>9</v>
      </c>
      <c r="D405" s="48">
        <v>14</v>
      </c>
      <c r="E405" s="46" t="s">
        <v>30</v>
      </c>
      <c r="F405" s="49" t="s">
        <v>274</v>
      </c>
      <c r="G405" s="122" t="s">
        <v>305</v>
      </c>
      <c r="H405" s="126" t="s">
        <v>47</v>
      </c>
      <c r="I405" s="49"/>
      <c r="J405" s="122"/>
      <c r="K405" s="126"/>
      <c r="L405" s="49"/>
      <c r="M405" s="122"/>
      <c r="N405" s="126"/>
      <c r="O405" s="49"/>
      <c r="P405" s="122"/>
      <c r="Q405" s="126"/>
      <c r="R405" s="49"/>
      <c r="S405" s="122"/>
      <c r="T405" s="126"/>
      <c r="U405" s="44" t="s">
        <v>660</v>
      </c>
      <c r="V405" s="107" t="str">
        <f>VLOOKUP(U405,[13]Sportstätten!A104:D377,2,0)</f>
        <v>Döbelner Straße 6 a</v>
      </c>
      <c r="W405" s="113" t="str">
        <f>VLOOKUP(U405,[13]Sportstätten!A104:D377,3,0)</f>
        <v>01129</v>
      </c>
      <c r="X405" s="107" t="str">
        <f>VLOOKUP(U405,[13]Sportstätten!A104:D377,4,0)</f>
        <v>Dresden</v>
      </c>
      <c r="Y405" s="44" t="s">
        <v>1302</v>
      </c>
      <c r="Z405" s="95"/>
      <c r="AA405" s="44" t="s">
        <v>1303</v>
      </c>
      <c r="AB405" s="44" t="s">
        <v>1256</v>
      </c>
      <c r="AC405" s="44"/>
    </row>
    <row r="406" spans="1:29" s="39" customFormat="1" x14ac:dyDescent="0.2">
      <c r="A406" s="53" t="s">
        <v>1087</v>
      </c>
      <c r="B406" s="53" t="s">
        <v>1301</v>
      </c>
      <c r="C406" s="47">
        <v>7</v>
      </c>
      <c r="D406" s="48">
        <v>15</v>
      </c>
      <c r="E406" s="46" t="s">
        <v>30</v>
      </c>
      <c r="F406" s="49" t="s">
        <v>254</v>
      </c>
      <c r="G406" s="122" t="s">
        <v>284</v>
      </c>
      <c r="H406" s="126" t="s">
        <v>42</v>
      </c>
      <c r="I406" s="49"/>
      <c r="J406" s="122"/>
      <c r="K406" s="126"/>
      <c r="L406" s="49"/>
      <c r="M406" s="122"/>
      <c r="N406" s="126"/>
      <c r="O406" s="49"/>
      <c r="P406" s="122"/>
      <c r="Q406" s="126"/>
      <c r="R406" s="49"/>
      <c r="S406" s="122"/>
      <c r="T406" s="126"/>
      <c r="U406" s="44" t="s">
        <v>660</v>
      </c>
      <c r="V406" s="107" t="s">
        <v>661</v>
      </c>
      <c r="W406" s="113" t="s">
        <v>241</v>
      </c>
      <c r="X406" s="107" t="s">
        <v>64</v>
      </c>
      <c r="Y406" s="44" t="s">
        <v>1302</v>
      </c>
      <c r="Z406" s="95"/>
      <c r="AA406" s="44" t="s">
        <v>1319</v>
      </c>
      <c r="AB406" s="44" t="s">
        <v>1256</v>
      </c>
      <c r="AC406" s="44"/>
    </row>
    <row r="407" spans="1:29" s="39" customFormat="1" x14ac:dyDescent="0.2">
      <c r="A407" s="53" t="s">
        <v>1087</v>
      </c>
      <c r="B407" s="53" t="s">
        <v>1301</v>
      </c>
      <c r="C407" s="47">
        <v>9</v>
      </c>
      <c r="D407" s="48">
        <v>14</v>
      </c>
      <c r="E407" s="46" t="s">
        <v>30</v>
      </c>
      <c r="F407" s="49" t="s">
        <v>320</v>
      </c>
      <c r="G407" s="122" t="s">
        <v>345</v>
      </c>
      <c r="H407" s="126" t="s">
        <v>36</v>
      </c>
      <c r="I407" s="49"/>
      <c r="J407" s="122"/>
      <c r="K407" s="126"/>
      <c r="L407" s="49"/>
      <c r="M407" s="122"/>
      <c r="N407" s="126"/>
      <c r="O407" s="49"/>
      <c r="P407" s="122"/>
      <c r="Q407" s="126"/>
      <c r="R407" s="49"/>
      <c r="S407" s="122"/>
      <c r="T407" s="126"/>
      <c r="U407" s="44" t="s">
        <v>757</v>
      </c>
      <c r="V407" s="107" t="s">
        <v>758</v>
      </c>
      <c r="W407" s="113" t="s">
        <v>109</v>
      </c>
      <c r="X407" s="107" t="s">
        <v>64</v>
      </c>
      <c r="Y407" s="44" t="s">
        <v>1339</v>
      </c>
      <c r="Z407" s="95"/>
      <c r="AA407" s="44" t="s">
        <v>1303</v>
      </c>
      <c r="AB407" s="44" t="s">
        <v>1256</v>
      </c>
      <c r="AC407" s="44"/>
    </row>
    <row r="408" spans="1:29" s="39" customFormat="1" x14ac:dyDescent="0.2">
      <c r="A408" s="53" t="s">
        <v>1087</v>
      </c>
      <c r="B408" s="53" t="s">
        <v>1301</v>
      </c>
      <c r="C408" s="47">
        <v>7</v>
      </c>
      <c r="D408" s="48">
        <v>15</v>
      </c>
      <c r="E408" s="46" t="s">
        <v>30</v>
      </c>
      <c r="F408" s="49" t="s">
        <v>254</v>
      </c>
      <c r="G408" s="122" t="s">
        <v>284</v>
      </c>
      <c r="H408" s="126" t="s">
        <v>42</v>
      </c>
      <c r="I408" s="49"/>
      <c r="J408" s="122"/>
      <c r="K408" s="126"/>
      <c r="L408" s="49"/>
      <c r="M408" s="122"/>
      <c r="N408" s="126"/>
      <c r="O408" s="49"/>
      <c r="P408" s="122"/>
      <c r="Q408" s="126"/>
      <c r="R408" s="49"/>
      <c r="S408" s="122"/>
      <c r="T408" s="126"/>
      <c r="U408" s="44" t="s">
        <v>660</v>
      </c>
      <c r="V408" s="107" t="s">
        <v>661</v>
      </c>
      <c r="W408" s="113" t="s">
        <v>241</v>
      </c>
      <c r="X408" s="107" t="s">
        <v>64</v>
      </c>
      <c r="Y408" s="44" t="s">
        <v>1302</v>
      </c>
      <c r="Z408" s="95"/>
      <c r="AA408" s="44" t="s">
        <v>1303</v>
      </c>
      <c r="AB408" s="44" t="s">
        <v>1256</v>
      </c>
      <c r="AC408" s="44"/>
    </row>
    <row r="409" spans="1:29" s="39" customFormat="1" x14ac:dyDescent="0.2">
      <c r="A409" s="53" t="s">
        <v>1120</v>
      </c>
      <c r="B409" s="53" t="s">
        <v>1301</v>
      </c>
      <c r="C409" s="47">
        <v>12</v>
      </c>
      <c r="D409" s="48">
        <v>16</v>
      </c>
      <c r="E409" s="46" t="s">
        <v>30</v>
      </c>
      <c r="F409" s="49" t="s">
        <v>335</v>
      </c>
      <c r="G409" s="122" t="s">
        <v>366</v>
      </c>
      <c r="H409" s="126" t="s">
        <v>51</v>
      </c>
      <c r="I409" s="49"/>
      <c r="J409" s="122"/>
      <c r="K409" s="126"/>
      <c r="L409" s="49"/>
      <c r="M409" s="122"/>
      <c r="N409" s="126"/>
      <c r="O409" s="49"/>
      <c r="P409" s="122"/>
      <c r="Q409" s="126"/>
      <c r="R409" s="49"/>
      <c r="S409" s="122"/>
      <c r="T409" s="126"/>
      <c r="U409" s="44" t="s">
        <v>489</v>
      </c>
      <c r="V409" s="106" t="s">
        <v>490</v>
      </c>
      <c r="W409" s="112" t="s">
        <v>211</v>
      </c>
      <c r="X409" s="106" t="s">
        <v>64</v>
      </c>
      <c r="Y409" s="44" t="s">
        <v>1416</v>
      </c>
      <c r="Z409" s="95" t="s">
        <v>1417</v>
      </c>
      <c r="AA409" s="44" t="s">
        <v>1418</v>
      </c>
      <c r="AB409" s="44" t="s">
        <v>1419</v>
      </c>
      <c r="AC409" s="44"/>
    </row>
    <row r="410" spans="1:29" s="39" customFormat="1" x14ac:dyDescent="0.2">
      <c r="A410" s="53" t="s">
        <v>1120</v>
      </c>
      <c r="B410" s="53" t="s">
        <v>1301</v>
      </c>
      <c r="C410" s="47">
        <v>16</v>
      </c>
      <c r="D410" s="48">
        <v>18</v>
      </c>
      <c r="E410" s="46" t="s">
        <v>30</v>
      </c>
      <c r="F410" s="49" t="s">
        <v>366</v>
      </c>
      <c r="G410" s="122" t="s">
        <v>397</v>
      </c>
      <c r="H410" s="126" t="s">
        <v>42</v>
      </c>
      <c r="I410" s="49"/>
      <c r="J410" s="122"/>
      <c r="K410" s="126"/>
      <c r="L410" s="49"/>
      <c r="M410" s="122"/>
      <c r="N410" s="126"/>
      <c r="O410" s="49"/>
      <c r="P410" s="122"/>
      <c r="Q410" s="126"/>
      <c r="R410" s="49"/>
      <c r="S410" s="122"/>
      <c r="T410" s="126"/>
      <c r="U410" s="44" t="s">
        <v>796</v>
      </c>
      <c r="V410" s="106" t="s">
        <v>797</v>
      </c>
      <c r="W410" s="112" t="s">
        <v>173</v>
      </c>
      <c r="X410" s="106" t="s">
        <v>64</v>
      </c>
      <c r="Y410" s="44" t="s">
        <v>1416</v>
      </c>
      <c r="Z410" s="95" t="s">
        <v>1417</v>
      </c>
      <c r="AA410" s="44" t="s">
        <v>1418</v>
      </c>
      <c r="AB410" s="44" t="s">
        <v>1419</v>
      </c>
      <c r="AC410" s="44"/>
    </row>
    <row r="411" spans="1:29" s="39" customFormat="1" x14ac:dyDescent="0.2">
      <c r="A411" s="53" t="s">
        <v>242</v>
      </c>
      <c r="B411" s="53" t="s">
        <v>501</v>
      </c>
      <c r="C411" s="47">
        <v>10</v>
      </c>
      <c r="D411" s="48">
        <v>99</v>
      </c>
      <c r="E411" s="46" t="s">
        <v>30</v>
      </c>
      <c r="F411" s="49" t="s">
        <v>315</v>
      </c>
      <c r="G411" s="122" t="s">
        <v>356</v>
      </c>
      <c r="H411" s="126" t="s">
        <v>51</v>
      </c>
      <c r="I411" s="49" t="s">
        <v>315</v>
      </c>
      <c r="J411" s="122" t="s">
        <v>356</v>
      </c>
      <c r="K411" s="126" t="s">
        <v>33</v>
      </c>
      <c r="L411" s="49"/>
      <c r="M411" s="122"/>
      <c r="N411" s="126"/>
      <c r="O411" s="49"/>
      <c r="P411" s="122"/>
      <c r="Q411" s="126"/>
      <c r="R411" s="49"/>
      <c r="S411" s="122"/>
      <c r="T411" s="126"/>
      <c r="U411" s="44" t="s">
        <v>1201</v>
      </c>
      <c r="V411" s="107" t="s">
        <v>1203</v>
      </c>
      <c r="W411" s="113" t="s">
        <v>257</v>
      </c>
      <c r="X411" s="107" t="s">
        <v>64</v>
      </c>
      <c r="Y411" s="44" t="s">
        <v>1197</v>
      </c>
      <c r="Z411" s="95" t="s">
        <v>1198</v>
      </c>
      <c r="AA411" s="44" t="s">
        <v>1199</v>
      </c>
      <c r="AB411" s="44" t="s">
        <v>1200</v>
      </c>
      <c r="AC411" s="44" t="s">
        <v>1202</v>
      </c>
    </row>
    <row r="412" spans="1:29" s="45" customFormat="1" x14ac:dyDescent="0.2">
      <c r="A412" s="53" t="s">
        <v>727</v>
      </c>
      <c r="B412" s="53" t="s">
        <v>518</v>
      </c>
      <c r="C412" s="47">
        <v>6</v>
      </c>
      <c r="D412" s="48">
        <v>18</v>
      </c>
      <c r="E412" s="46" t="s">
        <v>30</v>
      </c>
      <c r="F412" s="49" t="s">
        <v>269</v>
      </c>
      <c r="G412" s="122" t="s">
        <v>356</v>
      </c>
      <c r="H412" s="126" t="s">
        <v>47</v>
      </c>
      <c r="I412" s="49" t="s">
        <v>269</v>
      </c>
      <c r="J412" s="122" t="s">
        <v>356</v>
      </c>
      <c r="K412" s="126" t="s">
        <v>42</v>
      </c>
      <c r="L412" s="49" t="s">
        <v>148</v>
      </c>
      <c r="M412" s="122" t="s">
        <v>315</v>
      </c>
      <c r="N412" s="126" t="s">
        <v>49</v>
      </c>
      <c r="O412" s="49" t="s">
        <v>148</v>
      </c>
      <c r="P412" s="122" t="s">
        <v>315</v>
      </c>
      <c r="Q412" s="126" t="s">
        <v>39</v>
      </c>
      <c r="R412" s="49"/>
      <c r="S412" s="122"/>
      <c r="T412" s="126"/>
      <c r="U412" s="44" t="s">
        <v>220</v>
      </c>
      <c r="V412" s="106" t="s">
        <v>221</v>
      </c>
      <c r="W412" s="112" t="s">
        <v>173</v>
      </c>
      <c r="X412" s="106" t="s">
        <v>64</v>
      </c>
      <c r="Y412" s="44" t="s">
        <v>1479</v>
      </c>
      <c r="Z412" s="95" t="s">
        <v>1474</v>
      </c>
      <c r="AA412" s="44" t="s">
        <v>1475</v>
      </c>
      <c r="AB412" s="44" t="s">
        <v>1476</v>
      </c>
      <c r="AC412" s="44" t="s">
        <v>1480</v>
      </c>
    </row>
    <row r="413" spans="1:29" s="45" customFormat="1" x14ac:dyDescent="0.2">
      <c r="A413" s="53" t="s">
        <v>1135</v>
      </c>
      <c r="B413" s="53" t="s">
        <v>526</v>
      </c>
      <c r="C413" s="47">
        <v>3</v>
      </c>
      <c r="D413" s="48">
        <v>7</v>
      </c>
      <c r="E413" s="46" t="s">
        <v>30</v>
      </c>
      <c r="F413" s="49" t="s">
        <v>274</v>
      </c>
      <c r="G413" s="122" t="s">
        <v>305</v>
      </c>
      <c r="H413" s="126" t="s">
        <v>36</v>
      </c>
      <c r="I413" s="49"/>
      <c r="J413" s="122"/>
      <c r="K413" s="126"/>
      <c r="L413" s="49"/>
      <c r="M413" s="122"/>
      <c r="N413" s="126"/>
      <c r="O413" s="49"/>
      <c r="P413" s="122"/>
      <c r="Q413" s="126"/>
      <c r="R413" s="49"/>
      <c r="S413" s="122"/>
      <c r="T413" s="126"/>
      <c r="U413" s="44" t="s">
        <v>874</v>
      </c>
      <c r="V413" s="107" t="s">
        <v>875</v>
      </c>
      <c r="W413" s="113" t="s">
        <v>179</v>
      </c>
      <c r="X413" s="107" t="s">
        <v>64</v>
      </c>
      <c r="Y413" s="44" t="s">
        <v>1389</v>
      </c>
      <c r="Z413" s="95"/>
      <c r="AA413" s="44" t="s">
        <v>1390</v>
      </c>
      <c r="AB413" s="44" t="s">
        <v>1391</v>
      </c>
      <c r="AC413" s="44"/>
    </row>
    <row r="414" spans="1:29" s="45" customFormat="1" x14ac:dyDescent="0.2">
      <c r="A414" s="53" t="s">
        <v>1087</v>
      </c>
      <c r="B414" s="53" t="s">
        <v>535</v>
      </c>
      <c r="C414" s="47">
        <v>12</v>
      </c>
      <c r="D414" s="48">
        <v>17</v>
      </c>
      <c r="E414" s="46" t="s">
        <v>30</v>
      </c>
      <c r="F414" s="49" t="s">
        <v>289</v>
      </c>
      <c r="G414" s="122" t="s">
        <v>325</v>
      </c>
      <c r="H414" s="126" t="s">
        <v>42</v>
      </c>
      <c r="I414" s="49"/>
      <c r="J414" s="122"/>
      <c r="K414" s="126"/>
      <c r="L414" s="49"/>
      <c r="M414" s="122"/>
      <c r="N414" s="126"/>
      <c r="O414" s="49"/>
      <c r="P414" s="122"/>
      <c r="Q414" s="126"/>
      <c r="R414" s="49"/>
      <c r="S414" s="122"/>
      <c r="T414" s="126"/>
      <c r="U414" s="44" t="s">
        <v>234</v>
      </c>
      <c r="V414" s="107" t="s">
        <v>235</v>
      </c>
      <c r="W414" s="113" t="s">
        <v>151</v>
      </c>
      <c r="X414" s="107" t="s">
        <v>64</v>
      </c>
      <c r="Y414" s="44"/>
      <c r="Z414" s="95"/>
      <c r="AA414" s="44"/>
      <c r="AB414" s="44" t="s">
        <v>1256</v>
      </c>
      <c r="AC414" s="44"/>
    </row>
    <row r="415" spans="1:29" s="45" customFormat="1" x14ac:dyDescent="0.2">
      <c r="A415" s="53" t="s">
        <v>98</v>
      </c>
      <c r="B415" s="53" t="s">
        <v>547</v>
      </c>
      <c r="C415" s="47">
        <v>16</v>
      </c>
      <c r="D415" s="48">
        <v>99</v>
      </c>
      <c r="E415" s="46" t="s">
        <v>30</v>
      </c>
      <c r="F415" s="49" t="s">
        <v>325</v>
      </c>
      <c r="G415" s="122" t="s">
        <v>356</v>
      </c>
      <c r="H415" s="126" t="s">
        <v>33</v>
      </c>
      <c r="I415" s="49"/>
      <c r="J415" s="122"/>
      <c r="K415" s="126"/>
      <c r="L415" s="49"/>
      <c r="M415" s="122"/>
      <c r="N415" s="126"/>
      <c r="O415" s="49"/>
      <c r="P415" s="122"/>
      <c r="Q415" s="126"/>
      <c r="R415" s="49"/>
      <c r="S415" s="122"/>
      <c r="T415" s="126"/>
      <c r="U415" s="44" t="s">
        <v>128</v>
      </c>
      <c r="V415" s="106" t="s">
        <v>129</v>
      </c>
      <c r="W415" s="113" t="s">
        <v>130</v>
      </c>
      <c r="X415" s="107" t="s">
        <v>64</v>
      </c>
      <c r="Y415" s="44" t="s">
        <v>1791</v>
      </c>
      <c r="Z415" s="95" t="s">
        <v>1792</v>
      </c>
      <c r="AA415" s="44" t="s">
        <v>1793</v>
      </c>
      <c r="AB415" s="44" t="s">
        <v>1794</v>
      </c>
      <c r="AC415" s="44"/>
    </row>
    <row r="416" spans="1:29" s="45" customFormat="1" x14ac:dyDescent="0.2">
      <c r="A416" s="53" t="s">
        <v>98</v>
      </c>
      <c r="B416" s="53" t="s">
        <v>547</v>
      </c>
      <c r="C416" s="47">
        <v>8</v>
      </c>
      <c r="D416" s="48">
        <v>16</v>
      </c>
      <c r="E416" s="46" t="s">
        <v>30</v>
      </c>
      <c r="F416" s="49" t="s">
        <v>305</v>
      </c>
      <c r="G416" s="122" t="s">
        <v>335</v>
      </c>
      <c r="H416" s="126" t="s">
        <v>36</v>
      </c>
      <c r="I416" s="49" t="s">
        <v>325</v>
      </c>
      <c r="J416" s="122" t="s">
        <v>356</v>
      </c>
      <c r="K416" s="126" t="s">
        <v>47</v>
      </c>
      <c r="L416" s="49" t="s">
        <v>295</v>
      </c>
      <c r="M416" s="122" t="s">
        <v>325</v>
      </c>
      <c r="N416" s="126" t="s">
        <v>33</v>
      </c>
      <c r="O416" s="49"/>
      <c r="P416" s="122"/>
      <c r="Q416" s="126"/>
      <c r="R416" s="49"/>
      <c r="S416" s="122"/>
      <c r="T416" s="126"/>
      <c r="U416" s="44" t="s">
        <v>128</v>
      </c>
      <c r="V416" s="106" t="s">
        <v>129</v>
      </c>
      <c r="W416" s="113" t="s">
        <v>130</v>
      </c>
      <c r="X416" s="107" t="s">
        <v>64</v>
      </c>
      <c r="Y416" s="44" t="s">
        <v>1791</v>
      </c>
      <c r="Z416" s="95" t="s">
        <v>1792</v>
      </c>
      <c r="AA416" s="44" t="s">
        <v>1793</v>
      </c>
      <c r="AB416" s="44" t="s">
        <v>1794</v>
      </c>
      <c r="AC416" s="44"/>
    </row>
    <row r="417" spans="1:29" s="45" customFormat="1" x14ac:dyDescent="0.2">
      <c r="A417" s="53" t="s">
        <v>395</v>
      </c>
      <c r="B417" s="53" t="s">
        <v>555</v>
      </c>
      <c r="C417" s="47">
        <v>9</v>
      </c>
      <c r="D417" s="48">
        <v>14</v>
      </c>
      <c r="E417" s="46" t="s">
        <v>30</v>
      </c>
      <c r="F417" s="49" t="s">
        <v>274</v>
      </c>
      <c r="G417" s="122" t="s">
        <v>315</v>
      </c>
      <c r="H417" s="126" t="s">
        <v>36</v>
      </c>
      <c r="I417" s="49" t="s">
        <v>35</v>
      </c>
      <c r="J417" s="122" t="s">
        <v>315</v>
      </c>
      <c r="K417" s="126" t="s">
        <v>51</v>
      </c>
      <c r="L417" s="49" t="s">
        <v>35</v>
      </c>
      <c r="M417" s="122" t="s">
        <v>315</v>
      </c>
      <c r="N417" s="126" t="s">
        <v>42</v>
      </c>
      <c r="O417" s="49"/>
      <c r="P417" s="122"/>
      <c r="Q417" s="126"/>
      <c r="R417" s="49"/>
      <c r="S417" s="122"/>
      <c r="T417" s="126"/>
      <c r="U417" s="44" t="s">
        <v>1533</v>
      </c>
      <c r="V417" s="106" t="s">
        <v>1537</v>
      </c>
      <c r="W417" s="106" t="s">
        <v>82</v>
      </c>
      <c r="X417" s="106" t="s">
        <v>64</v>
      </c>
      <c r="Y417" s="44" t="s">
        <v>1534</v>
      </c>
      <c r="Z417" s="95"/>
      <c r="AA417" s="44" t="s">
        <v>1535</v>
      </c>
      <c r="AB417" s="44" t="s">
        <v>1536</v>
      </c>
      <c r="AC417" s="44"/>
    </row>
    <row r="418" spans="1:29" s="45" customFormat="1" x14ac:dyDescent="0.2">
      <c r="A418" s="53" t="s">
        <v>395</v>
      </c>
      <c r="B418" s="53" t="s">
        <v>555</v>
      </c>
      <c r="C418" s="47">
        <v>9</v>
      </c>
      <c r="D418" s="48">
        <v>14</v>
      </c>
      <c r="E418" s="46" t="s">
        <v>30</v>
      </c>
      <c r="F418" s="49" t="s">
        <v>274</v>
      </c>
      <c r="G418" s="122" t="s">
        <v>315</v>
      </c>
      <c r="H418" s="126" t="s">
        <v>36</v>
      </c>
      <c r="I418" s="49" t="s">
        <v>35</v>
      </c>
      <c r="J418" s="122" t="s">
        <v>315</v>
      </c>
      <c r="K418" s="126" t="s">
        <v>51</v>
      </c>
      <c r="L418" s="49" t="s">
        <v>35</v>
      </c>
      <c r="M418" s="122" t="s">
        <v>315</v>
      </c>
      <c r="N418" s="126" t="s">
        <v>42</v>
      </c>
      <c r="O418" s="49"/>
      <c r="P418" s="122"/>
      <c r="Q418" s="126"/>
      <c r="R418" s="49"/>
      <c r="S418" s="122"/>
      <c r="T418" s="126"/>
      <c r="U418" s="44" t="s">
        <v>1533</v>
      </c>
      <c r="V418" s="106" t="s">
        <v>1537</v>
      </c>
      <c r="W418" s="106" t="s">
        <v>82</v>
      </c>
      <c r="X418" s="106" t="s">
        <v>64</v>
      </c>
      <c r="Y418" s="44" t="s">
        <v>1534</v>
      </c>
      <c r="Z418" s="95"/>
      <c r="AA418" s="44" t="s">
        <v>1535</v>
      </c>
      <c r="AB418" s="44" t="s">
        <v>1536</v>
      </c>
      <c r="AC418" s="44"/>
    </row>
    <row r="419" spans="1:29" s="45" customFormat="1" x14ac:dyDescent="0.2">
      <c r="A419" s="53" t="s">
        <v>395</v>
      </c>
      <c r="B419" s="53" t="s">
        <v>555</v>
      </c>
      <c r="C419" s="47">
        <v>15</v>
      </c>
      <c r="D419" s="48">
        <v>18</v>
      </c>
      <c r="E419" s="46" t="s">
        <v>30</v>
      </c>
      <c r="F419" s="49" t="s">
        <v>274</v>
      </c>
      <c r="G419" s="122" t="s">
        <v>315</v>
      </c>
      <c r="H419" s="126" t="s">
        <v>36</v>
      </c>
      <c r="I419" s="49" t="s">
        <v>274</v>
      </c>
      <c r="J419" s="122" t="s">
        <v>315</v>
      </c>
      <c r="K419" s="126" t="s">
        <v>42</v>
      </c>
      <c r="L419" s="49"/>
      <c r="M419" s="122"/>
      <c r="N419" s="126"/>
      <c r="O419" s="49"/>
      <c r="P419" s="122"/>
      <c r="Q419" s="126"/>
      <c r="R419" s="49"/>
      <c r="S419" s="122"/>
      <c r="T419" s="126"/>
      <c r="U419" s="44" t="s">
        <v>1533</v>
      </c>
      <c r="V419" s="106" t="s">
        <v>1537</v>
      </c>
      <c r="W419" s="106" t="s">
        <v>82</v>
      </c>
      <c r="X419" s="106" t="s">
        <v>64</v>
      </c>
      <c r="Y419" s="44" t="s">
        <v>1534</v>
      </c>
      <c r="Z419" s="95"/>
      <c r="AA419" s="44" t="s">
        <v>1535</v>
      </c>
      <c r="AB419" s="44" t="s">
        <v>1536</v>
      </c>
      <c r="AC419" s="44"/>
    </row>
    <row r="420" spans="1:29" s="45" customFormat="1" x14ac:dyDescent="0.2">
      <c r="A420" s="53" t="s">
        <v>395</v>
      </c>
      <c r="B420" s="53" t="s">
        <v>555</v>
      </c>
      <c r="C420" s="47">
        <v>15</v>
      </c>
      <c r="D420" s="48">
        <v>18</v>
      </c>
      <c r="E420" s="46" t="s">
        <v>30</v>
      </c>
      <c r="F420" s="49" t="s">
        <v>274</v>
      </c>
      <c r="G420" s="122" t="s">
        <v>315</v>
      </c>
      <c r="H420" s="126" t="s">
        <v>36</v>
      </c>
      <c r="I420" s="49" t="s">
        <v>274</v>
      </c>
      <c r="J420" s="122" t="s">
        <v>315</v>
      </c>
      <c r="K420" s="126" t="s">
        <v>42</v>
      </c>
      <c r="L420" s="49"/>
      <c r="M420" s="122"/>
      <c r="N420" s="126"/>
      <c r="O420" s="49"/>
      <c r="P420" s="122"/>
      <c r="Q420" s="126"/>
      <c r="R420" s="49"/>
      <c r="S420" s="122"/>
      <c r="T420" s="126"/>
      <c r="U420" s="44" t="s">
        <v>1533</v>
      </c>
      <c r="V420" s="106" t="s">
        <v>1537</v>
      </c>
      <c r="W420" s="106" t="s">
        <v>82</v>
      </c>
      <c r="X420" s="106" t="s">
        <v>64</v>
      </c>
      <c r="Y420" s="44" t="s">
        <v>1534</v>
      </c>
      <c r="Z420" s="95"/>
      <c r="AA420" s="44" t="s">
        <v>1535</v>
      </c>
      <c r="AB420" s="44" t="s">
        <v>1536</v>
      </c>
      <c r="AC420" s="44"/>
    </row>
    <row r="421" spans="1:29" s="45" customFormat="1" x14ac:dyDescent="0.2">
      <c r="A421" s="53" t="s">
        <v>900</v>
      </c>
      <c r="B421" s="53" t="s">
        <v>555</v>
      </c>
      <c r="C421" s="47">
        <v>8</v>
      </c>
      <c r="D421" s="48">
        <v>99</v>
      </c>
      <c r="E421" s="46" t="s">
        <v>30</v>
      </c>
      <c r="F421" s="49" t="s">
        <v>295</v>
      </c>
      <c r="G421" s="122" t="s">
        <v>356</v>
      </c>
      <c r="H421" s="126" t="s">
        <v>47</v>
      </c>
      <c r="I421" s="49"/>
      <c r="J421" s="122"/>
      <c r="K421" s="126"/>
      <c r="L421" s="49"/>
      <c r="M421" s="122"/>
      <c r="N421" s="126"/>
      <c r="O421" s="49"/>
      <c r="P421" s="122"/>
      <c r="Q421" s="126"/>
      <c r="R421" s="49"/>
      <c r="S421" s="122"/>
      <c r="T421" s="126"/>
      <c r="U421" s="44" t="s">
        <v>1521</v>
      </c>
      <c r="V421" s="106" t="s">
        <v>113</v>
      </c>
      <c r="W421" s="106" t="s">
        <v>82</v>
      </c>
      <c r="X421" s="106" t="s">
        <v>64</v>
      </c>
      <c r="Y421" s="32" t="s">
        <v>1526</v>
      </c>
      <c r="Z421" s="32" t="s">
        <v>1527</v>
      </c>
      <c r="AA421" s="32" t="s">
        <v>1528</v>
      </c>
      <c r="AB421" s="32" t="s">
        <v>1525</v>
      </c>
      <c r="AC421" s="32" t="s">
        <v>1532</v>
      </c>
    </row>
    <row r="422" spans="1:29" s="45" customFormat="1" x14ac:dyDescent="0.2">
      <c r="A422" s="55" t="s">
        <v>876</v>
      </c>
      <c r="B422" s="55" t="s">
        <v>567</v>
      </c>
      <c r="C422" s="47">
        <v>6</v>
      </c>
      <c r="D422" s="48">
        <v>20</v>
      </c>
      <c r="E422" s="31" t="s">
        <v>30</v>
      </c>
      <c r="F422" s="49" t="s">
        <v>305</v>
      </c>
      <c r="G422" s="122" t="s">
        <v>335</v>
      </c>
      <c r="H422" s="126" t="s">
        <v>36</v>
      </c>
      <c r="I422" s="49"/>
      <c r="J422" s="122"/>
      <c r="K422" s="126"/>
      <c r="L422" s="49"/>
      <c r="M422" s="122"/>
      <c r="N422" s="126"/>
      <c r="O422" s="49"/>
      <c r="P422" s="122"/>
      <c r="Q422" s="126"/>
      <c r="R422" s="49"/>
      <c r="S422" s="122"/>
      <c r="T422" s="126"/>
      <c r="U422" s="32" t="s">
        <v>960</v>
      </c>
      <c r="V422" s="106" t="s">
        <v>961</v>
      </c>
      <c r="W422" s="112" t="s">
        <v>145</v>
      </c>
      <c r="X422" s="106" t="s">
        <v>64</v>
      </c>
      <c r="Y422" s="32" t="s">
        <v>1353</v>
      </c>
      <c r="Z422" s="96" t="s">
        <v>1350</v>
      </c>
      <c r="AA422" s="32" t="s">
        <v>1351</v>
      </c>
      <c r="AB422" s="32" t="s">
        <v>1352</v>
      </c>
      <c r="AC422" s="32"/>
    </row>
    <row r="423" spans="1:29" s="45" customFormat="1" x14ac:dyDescent="0.2">
      <c r="A423" s="55" t="s">
        <v>876</v>
      </c>
      <c r="B423" s="55" t="s">
        <v>567</v>
      </c>
      <c r="C423" s="47">
        <v>8</v>
      </c>
      <c r="D423" s="48">
        <v>20</v>
      </c>
      <c r="E423" s="31" t="s">
        <v>30</v>
      </c>
      <c r="F423" s="49" t="s">
        <v>295</v>
      </c>
      <c r="G423" s="122" t="s">
        <v>325</v>
      </c>
      <c r="H423" s="126" t="s">
        <v>47</v>
      </c>
      <c r="I423" s="49"/>
      <c r="J423" s="122"/>
      <c r="K423" s="126"/>
      <c r="L423" s="49"/>
      <c r="M423" s="122"/>
      <c r="N423" s="126"/>
      <c r="O423" s="49"/>
      <c r="P423" s="122"/>
      <c r="Q423" s="126"/>
      <c r="R423" s="49"/>
      <c r="S423" s="122"/>
      <c r="T423" s="126"/>
      <c r="U423" s="32" t="s">
        <v>960</v>
      </c>
      <c r="V423" s="106" t="str">
        <f>VLOOKUP(U423,[15]Sportstätten!A149:D422,2,0)</f>
        <v xml:space="preserve">Dohnaer Straße 154 </v>
      </c>
      <c r="W423" s="112" t="str">
        <f>VLOOKUP(U423,[15]Sportstätten!A149:D422,3,0)</f>
        <v>01239</v>
      </c>
      <c r="X423" s="106" t="str">
        <f>VLOOKUP(U423,[15]Sportstätten!A149:D422,4,0)</f>
        <v>Dresden</v>
      </c>
      <c r="Y423" s="32" t="s">
        <v>1353</v>
      </c>
      <c r="Z423" s="96" t="s">
        <v>1350</v>
      </c>
      <c r="AA423" s="32" t="s">
        <v>1351</v>
      </c>
      <c r="AB423" s="32" t="s">
        <v>1352</v>
      </c>
      <c r="AC423" s="32"/>
    </row>
    <row r="424" spans="1:29" s="45" customFormat="1" x14ac:dyDescent="0.2">
      <c r="A424" s="55" t="s">
        <v>876</v>
      </c>
      <c r="B424" s="55" t="s">
        <v>567</v>
      </c>
      <c r="C424" s="47">
        <v>6</v>
      </c>
      <c r="D424" s="48">
        <v>14</v>
      </c>
      <c r="E424" s="31" t="s">
        <v>30</v>
      </c>
      <c r="F424" s="49" t="s">
        <v>284</v>
      </c>
      <c r="G424" s="122" t="s">
        <v>315</v>
      </c>
      <c r="H424" s="126" t="s">
        <v>51</v>
      </c>
      <c r="I424" s="49"/>
      <c r="J424" s="122"/>
      <c r="K424" s="126"/>
      <c r="L424" s="49"/>
      <c r="M424" s="122"/>
      <c r="N424" s="126"/>
      <c r="O424" s="49"/>
      <c r="P424" s="122"/>
      <c r="Q424" s="126"/>
      <c r="R424" s="49"/>
      <c r="S424" s="122"/>
      <c r="T424" s="126"/>
      <c r="U424" s="32" t="s">
        <v>960</v>
      </c>
      <c r="V424" s="106" t="str">
        <f>VLOOKUP(U424,[15]Sportstätten!A150:D423,2,0)</f>
        <v xml:space="preserve">Dohnaer Straße 154 </v>
      </c>
      <c r="W424" s="112" t="str">
        <f>VLOOKUP(U424,[15]Sportstätten!A150:D423,3,0)</f>
        <v>01239</v>
      </c>
      <c r="X424" s="106" t="str">
        <f>VLOOKUP(U424,[15]Sportstätten!A150:D423,4,0)</f>
        <v>Dresden</v>
      </c>
      <c r="Y424" s="32" t="s">
        <v>1353</v>
      </c>
      <c r="Z424" s="96" t="s">
        <v>1350</v>
      </c>
      <c r="AA424" s="32" t="s">
        <v>1351</v>
      </c>
      <c r="AB424" s="32" t="s">
        <v>1352</v>
      </c>
      <c r="AC424" s="32"/>
    </row>
    <row r="425" spans="1:29" s="45" customFormat="1" x14ac:dyDescent="0.2">
      <c r="A425" s="53" t="s">
        <v>984</v>
      </c>
      <c r="B425" s="53" t="s">
        <v>567</v>
      </c>
      <c r="C425" s="47">
        <v>6</v>
      </c>
      <c r="D425" s="48">
        <v>18</v>
      </c>
      <c r="E425" s="46" t="s">
        <v>67</v>
      </c>
      <c r="F425" s="49" t="s">
        <v>295</v>
      </c>
      <c r="G425" s="122" t="s">
        <v>335</v>
      </c>
      <c r="H425" s="126" t="s">
        <v>42</v>
      </c>
      <c r="I425" s="49"/>
      <c r="J425" s="122"/>
      <c r="K425" s="126"/>
      <c r="L425" s="49"/>
      <c r="M425" s="122"/>
      <c r="N425" s="126"/>
      <c r="O425" s="49"/>
      <c r="P425" s="122"/>
      <c r="Q425" s="126"/>
      <c r="R425" s="49"/>
      <c r="S425" s="122"/>
      <c r="T425" s="126"/>
      <c r="U425" s="44" t="s">
        <v>123</v>
      </c>
      <c r="V425" s="106" t="s">
        <v>124</v>
      </c>
      <c r="W425" s="105" t="s">
        <v>63</v>
      </c>
      <c r="X425" s="105" t="s">
        <v>64</v>
      </c>
      <c r="Y425" s="44" t="s">
        <v>1569</v>
      </c>
      <c r="Z425" s="95"/>
      <c r="AA425" s="44" t="s">
        <v>1570</v>
      </c>
      <c r="AB425" s="44" t="s">
        <v>1571</v>
      </c>
      <c r="AC425" s="44" t="s">
        <v>1572</v>
      </c>
    </row>
    <row r="426" spans="1:29" s="45" customFormat="1" x14ac:dyDescent="0.2">
      <c r="A426" s="53" t="s">
        <v>984</v>
      </c>
      <c r="B426" s="53" t="s">
        <v>567</v>
      </c>
      <c r="C426" s="47">
        <v>6</v>
      </c>
      <c r="D426" s="48">
        <v>18</v>
      </c>
      <c r="E426" s="46" t="s">
        <v>74</v>
      </c>
      <c r="F426" s="49" t="s">
        <v>295</v>
      </c>
      <c r="G426" s="122" t="s">
        <v>335</v>
      </c>
      <c r="H426" s="126" t="s">
        <v>42</v>
      </c>
      <c r="I426" s="49"/>
      <c r="J426" s="122"/>
      <c r="K426" s="126"/>
      <c r="L426" s="49"/>
      <c r="M426" s="122"/>
      <c r="N426" s="126"/>
      <c r="O426" s="49"/>
      <c r="P426" s="122"/>
      <c r="Q426" s="126"/>
      <c r="R426" s="49"/>
      <c r="S426" s="122"/>
      <c r="T426" s="126"/>
      <c r="U426" s="44" t="s">
        <v>123</v>
      </c>
      <c r="V426" s="106" t="s">
        <v>124</v>
      </c>
      <c r="W426" s="105" t="s">
        <v>63</v>
      </c>
      <c r="X426" s="105" t="s">
        <v>64</v>
      </c>
      <c r="Y426" s="44" t="s">
        <v>1569</v>
      </c>
      <c r="Z426" s="95"/>
      <c r="AA426" s="44" t="s">
        <v>1570</v>
      </c>
      <c r="AB426" s="44" t="s">
        <v>1571</v>
      </c>
      <c r="AC426" s="44" t="s">
        <v>1572</v>
      </c>
    </row>
    <row r="427" spans="1:29" s="45" customFormat="1" ht="14.25" customHeight="1" x14ac:dyDescent="0.2">
      <c r="A427" s="53" t="s">
        <v>1092</v>
      </c>
      <c r="B427" s="53" t="s">
        <v>567</v>
      </c>
      <c r="C427" s="47">
        <v>6</v>
      </c>
      <c r="D427" s="48">
        <v>18</v>
      </c>
      <c r="E427" s="46" t="s">
        <v>30</v>
      </c>
      <c r="F427" s="49" t="s">
        <v>274</v>
      </c>
      <c r="G427" s="122" t="s">
        <v>295</v>
      </c>
      <c r="H427" s="126" t="s">
        <v>51</v>
      </c>
      <c r="I427" s="49"/>
      <c r="J427" s="122"/>
      <c r="K427" s="126"/>
      <c r="L427" s="49"/>
      <c r="M427" s="122"/>
      <c r="N427" s="126"/>
      <c r="O427" s="49"/>
      <c r="P427" s="122"/>
      <c r="Q427" s="126"/>
      <c r="R427" s="49"/>
      <c r="S427" s="122"/>
      <c r="T427" s="126"/>
      <c r="U427" s="44" t="s">
        <v>1057</v>
      </c>
      <c r="V427" s="106" t="s">
        <v>1058</v>
      </c>
      <c r="W427" s="105" t="s">
        <v>109</v>
      </c>
      <c r="X427" s="105" t="s">
        <v>64</v>
      </c>
      <c r="Y427" s="44" t="s">
        <v>1773</v>
      </c>
      <c r="Z427" s="95" t="s">
        <v>1675</v>
      </c>
      <c r="AA427" s="44"/>
      <c r="AB427" s="44" t="s">
        <v>1676</v>
      </c>
      <c r="AC427" s="44"/>
    </row>
    <row r="428" spans="1:29" s="45" customFormat="1" x14ac:dyDescent="0.2">
      <c r="A428" s="53" t="s">
        <v>727</v>
      </c>
      <c r="B428" s="53" t="s">
        <v>575</v>
      </c>
      <c r="C428" s="47">
        <v>8</v>
      </c>
      <c r="D428" s="48">
        <v>14</v>
      </c>
      <c r="E428" s="46" t="s">
        <v>30</v>
      </c>
      <c r="F428" s="49" t="s">
        <v>35</v>
      </c>
      <c r="G428" s="122" t="s">
        <v>295</v>
      </c>
      <c r="H428" s="126" t="s">
        <v>51</v>
      </c>
      <c r="I428" s="49"/>
      <c r="J428" s="122"/>
      <c r="K428" s="126"/>
      <c r="L428" s="49"/>
      <c r="M428" s="122"/>
      <c r="N428" s="126"/>
      <c r="O428" s="49"/>
      <c r="P428" s="122"/>
      <c r="Q428" s="126"/>
      <c r="R428" s="49"/>
      <c r="S428" s="122"/>
      <c r="T428" s="126"/>
      <c r="U428" s="44" t="s">
        <v>672</v>
      </c>
      <c r="V428" s="106" t="s">
        <v>673</v>
      </c>
      <c r="W428" s="112" t="s">
        <v>63</v>
      </c>
      <c r="X428" s="106" t="s">
        <v>64</v>
      </c>
      <c r="Y428" s="44" t="s">
        <v>1479</v>
      </c>
      <c r="Z428" s="95" t="s">
        <v>1474</v>
      </c>
      <c r="AA428" s="44" t="s">
        <v>1475</v>
      </c>
      <c r="AB428" s="44" t="s">
        <v>1476</v>
      </c>
      <c r="AC428" s="44"/>
    </row>
    <row r="429" spans="1:29" s="45" customFormat="1" x14ac:dyDescent="0.2">
      <c r="A429" s="53" t="s">
        <v>887</v>
      </c>
      <c r="B429" s="53" t="s">
        <v>579</v>
      </c>
      <c r="C429" s="47">
        <v>14</v>
      </c>
      <c r="D429" s="48">
        <v>99</v>
      </c>
      <c r="E429" s="46" t="s">
        <v>30</v>
      </c>
      <c r="F429" s="49" t="s">
        <v>335</v>
      </c>
      <c r="G429" s="122" t="s">
        <v>376</v>
      </c>
      <c r="H429" s="126" t="s">
        <v>36</v>
      </c>
      <c r="I429" s="49"/>
      <c r="J429" s="122"/>
      <c r="K429" s="126"/>
      <c r="L429" s="49"/>
      <c r="M429" s="122"/>
      <c r="N429" s="126"/>
      <c r="O429" s="49"/>
      <c r="P429" s="122"/>
      <c r="Q429" s="126"/>
      <c r="R429" s="49"/>
      <c r="S429" s="122"/>
      <c r="T429" s="126"/>
      <c r="U429" s="44" t="s">
        <v>155</v>
      </c>
      <c r="V429" s="106" t="s">
        <v>156</v>
      </c>
      <c r="W429" s="113" t="s">
        <v>82</v>
      </c>
      <c r="X429" s="107" t="s">
        <v>64</v>
      </c>
      <c r="Y429" s="44" t="s">
        <v>1706</v>
      </c>
      <c r="Z429" s="95"/>
      <c r="AA429" s="44" t="s">
        <v>1707</v>
      </c>
      <c r="AB429" s="44" t="s">
        <v>1708</v>
      </c>
      <c r="AC429" s="44" t="s">
        <v>1709</v>
      </c>
    </row>
    <row r="430" spans="1:29" s="45" customFormat="1" x14ac:dyDescent="0.2">
      <c r="A430" s="53" t="s">
        <v>887</v>
      </c>
      <c r="B430" s="53" t="s">
        <v>579</v>
      </c>
      <c r="C430" s="47">
        <v>14</v>
      </c>
      <c r="D430" s="48">
        <v>99</v>
      </c>
      <c r="E430" s="46" t="s">
        <v>30</v>
      </c>
      <c r="F430" s="49" t="s">
        <v>315</v>
      </c>
      <c r="G430" s="122" t="s">
        <v>376</v>
      </c>
      <c r="H430" s="126" t="s">
        <v>51</v>
      </c>
      <c r="I430" s="49"/>
      <c r="J430" s="122"/>
      <c r="K430" s="126"/>
      <c r="L430" s="49"/>
      <c r="M430" s="122"/>
      <c r="N430" s="126"/>
      <c r="O430" s="49"/>
      <c r="P430" s="122"/>
      <c r="Q430" s="126"/>
      <c r="R430" s="49"/>
      <c r="S430" s="122"/>
      <c r="T430" s="126"/>
      <c r="U430" s="44" t="s">
        <v>668</v>
      </c>
      <c r="V430" s="106" t="s">
        <v>669</v>
      </c>
      <c r="W430" s="113" t="s">
        <v>93</v>
      </c>
      <c r="X430" s="107" t="s">
        <v>64</v>
      </c>
      <c r="Y430" s="44" t="s">
        <v>1706</v>
      </c>
      <c r="Z430" s="95"/>
      <c r="AA430" s="44" t="s">
        <v>1707</v>
      </c>
      <c r="AB430" s="44" t="s">
        <v>1708</v>
      </c>
      <c r="AC430" s="44" t="s">
        <v>1709</v>
      </c>
    </row>
    <row r="431" spans="1:29" s="45" customFormat="1" x14ac:dyDescent="0.2">
      <c r="A431" s="53" t="s">
        <v>887</v>
      </c>
      <c r="B431" s="53" t="s">
        <v>579</v>
      </c>
      <c r="C431" s="47">
        <v>14</v>
      </c>
      <c r="D431" s="48">
        <v>99</v>
      </c>
      <c r="E431" s="46" t="s">
        <v>30</v>
      </c>
      <c r="F431" s="49" t="s">
        <v>366</v>
      </c>
      <c r="G431" s="122" t="s">
        <v>407</v>
      </c>
      <c r="H431" s="126" t="s">
        <v>51</v>
      </c>
      <c r="I431" s="49"/>
      <c r="J431" s="122"/>
      <c r="K431" s="126"/>
      <c r="L431" s="49"/>
      <c r="M431" s="122"/>
      <c r="N431" s="126"/>
      <c r="O431" s="49"/>
      <c r="P431" s="122"/>
      <c r="Q431" s="126"/>
      <c r="R431" s="49"/>
      <c r="S431" s="122"/>
      <c r="T431" s="126"/>
      <c r="U431" s="44" t="s">
        <v>261</v>
      </c>
      <c r="V431" s="106" t="s">
        <v>262</v>
      </c>
      <c r="W431" s="113" t="s">
        <v>173</v>
      </c>
      <c r="X431" s="107" t="s">
        <v>64</v>
      </c>
      <c r="Y431" s="44" t="s">
        <v>1706</v>
      </c>
      <c r="Z431" s="95"/>
      <c r="AA431" s="44" t="s">
        <v>1707</v>
      </c>
      <c r="AB431" s="44" t="s">
        <v>1708</v>
      </c>
      <c r="AC431" s="44" t="s">
        <v>1710</v>
      </c>
    </row>
    <row r="432" spans="1:29" s="45" customFormat="1" x14ac:dyDescent="0.2">
      <c r="A432" s="53" t="s">
        <v>887</v>
      </c>
      <c r="B432" s="53" t="s">
        <v>579</v>
      </c>
      <c r="C432" s="47">
        <v>14</v>
      </c>
      <c r="D432" s="48">
        <v>99</v>
      </c>
      <c r="E432" s="46" t="s">
        <v>30</v>
      </c>
      <c r="F432" s="49" t="s">
        <v>148</v>
      </c>
      <c r="G432" s="122" t="s">
        <v>192</v>
      </c>
      <c r="H432" s="126" t="s">
        <v>39</v>
      </c>
      <c r="I432" s="49"/>
      <c r="J432" s="122"/>
      <c r="K432" s="126"/>
      <c r="L432" s="49"/>
      <c r="M432" s="122"/>
      <c r="N432" s="126"/>
      <c r="O432" s="49"/>
      <c r="P432" s="122"/>
      <c r="Q432" s="126"/>
      <c r="R432" s="49"/>
      <c r="S432" s="122"/>
      <c r="T432" s="126"/>
      <c r="U432" s="44" t="s">
        <v>584</v>
      </c>
      <c r="V432" s="106" t="s">
        <v>585</v>
      </c>
      <c r="W432" s="113" t="s">
        <v>82</v>
      </c>
      <c r="X432" s="107" t="s">
        <v>64</v>
      </c>
      <c r="Y432" s="44" t="s">
        <v>1706</v>
      </c>
      <c r="Z432" s="95"/>
      <c r="AA432" s="44" t="s">
        <v>1707</v>
      </c>
      <c r="AB432" s="44" t="s">
        <v>1708</v>
      </c>
      <c r="AC432" s="44" t="s">
        <v>1711</v>
      </c>
    </row>
    <row r="433" spans="1:29" s="45" customFormat="1" x14ac:dyDescent="0.2">
      <c r="A433" s="53" t="s">
        <v>968</v>
      </c>
      <c r="B433" s="53" t="s">
        <v>579</v>
      </c>
      <c r="C433" s="47">
        <v>8</v>
      </c>
      <c r="D433" s="48">
        <v>18</v>
      </c>
      <c r="E433" s="46" t="s">
        <v>30</v>
      </c>
      <c r="F433" s="49" t="s">
        <v>295</v>
      </c>
      <c r="G433" s="122" t="s">
        <v>325</v>
      </c>
      <c r="H433" s="126" t="s">
        <v>51</v>
      </c>
      <c r="I433" s="49" t="s">
        <v>305</v>
      </c>
      <c r="J433" s="122" t="s">
        <v>325</v>
      </c>
      <c r="K433" s="126" t="s">
        <v>39</v>
      </c>
      <c r="L433" s="49"/>
      <c r="M433" s="122"/>
      <c r="N433" s="126"/>
      <c r="O433" s="49"/>
      <c r="P433" s="122"/>
      <c r="Q433" s="126"/>
      <c r="R433" s="49"/>
      <c r="S433" s="122"/>
      <c r="T433" s="126"/>
      <c r="U433" s="44" t="s">
        <v>1783</v>
      </c>
      <c r="V433" s="106" t="s">
        <v>1784</v>
      </c>
      <c r="W433" s="113" t="s">
        <v>151</v>
      </c>
      <c r="X433" s="107" t="s">
        <v>64</v>
      </c>
      <c r="Y433" s="44" t="s">
        <v>1187</v>
      </c>
      <c r="Z433" s="95" t="s">
        <v>1188</v>
      </c>
      <c r="AA433" s="44" t="s">
        <v>1189</v>
      </c>
      <c r="AB433" s="44" t="s">
        <v>1776</v>
      </c>
      <c r="AC433" s="44"/>
    </row>
    <row r="434" spans="1:29" s="45" customFormat="1" x14ac:dyDescent="0.2">
      <c r="A434" s="53" t="s">
        <v>968</v>
      </c>
      <c r="B434" s="53" t="s">
        <v>579</v>
      </c>
      <c r="C434" s="47">
        <v>18</v>
      </c>
      <c r="D434" s="48">
        <v>99</v>
      </c>
      <c r="E434" s="46" t="s">
        <v>30</v>
      </c>
      <c r="F434" s="49" t="s">
        <v>295</v>
      </c>
      <c r="G434" s="122" t="s">
        <v>335</v>
      </c>
      <c r="H434" s="126" t="s">
        <v>51</v>
      </c>
      <c r="I434" s="49" t="s">
        <v>305</v>
      </c>
      <c r="J434" s="122" t="s">
        <v>335</v>
      </c>
      <c r="K434" s="126" t="s">
        <v>39</v>
      </c>
      <c r="L434" s="49"/>
      <c r="M434" s="122"/>
      <c r="N434" s="126"/>
      <c r="O434" s="49"/>
      <c r="P434" s="122"/>
      <c r="Q434" s="126"/>
      <c r="R434" s="49"/>
      <c r="S434" s="122"/>
      <c r="T434" s="126"/>
      <c r="U434" s="44" t="s">
        <v>1783</v>
      </c>
      <c r="V434" s="106" t="s">
        <v>1784</v>
      </c>
      <c r="W434" s="113" t="s">
        <v>151</v>
      </c>
      <c r="X434" s="107" t="s">
        <v>64</v>
      </c>
      <c r="Y434" s="44" t="s">
        <v>1187</v>
      </c>
      <c r="Z434" s="95" t="s">
        <v>1188</v>
      </c>
      <c r="AA434" s="44" t="s">
        <v>1189</v>
      </c>
      <c r="AB434" s="44" t="s">
        <v>1776</v>
      </c>
      <c r="AC434" s="44"/>
    </row>
    <row r="435" spans="1:29" s="45" customFormat="1" x14ac:dyDescent="0.2">
      <c r="A435" s="53" t="s">
        <v>282</v>
      </c>
      <c r="B435" s="53" t="s">
        <v>583</v>
      </c>
      <c r="C435" s="47">
        <v>6</v>
      </c>
      <c r="D435" s="48">
        <v>99</v>
      </c>
      <c r="E435" s="46"/>
      <c r="F435" s="49"/>
      <c r="G435" s="122"/>
      <c r="H435" s="126"/>
      <c r="I435" s="49"/>
      <c r="J435" s="122"/>
      <c r="K435" s="126"/>
      <c r="L435" s="49"/>
      <c r="M435" s="122"/>
      <c r="N435" s="126"/>
      <c r="O435" s="49"/>
      <c r="P435" s="122"/>
      <c r="Q435" s="126"/>
      <c r="R435" s="49"/>
      <c r="S435" s="122"/>
      <c r="T435" s="126"/>
      <c r="U435" s="44"/>
      <c r="V435" s="106"/>
      <c r="W435" s="113"/>
      <c r="X435" s="107"/>
      <c r="Y435" s="44"/>
      <c r="Z435" s="95"/>
      <c r="AA435" s="44"/>
      <c r="AB435" s="44" t="s">
        <v>1750</v>
      </c>
      <c r="AC435" s="44" t="s">
        <v>1166</v>
      </c>
    </row>
    <row r="436" spans="1:29" s="45" customFormat="1" x14ac:dyDescent="0.2">
      <c r="A436" s="53" t="s">
        <v>430</v>
      </c>
      <c r="B436" s="53" t="s">
        <v>583</v>
      </c>
      <c r="C436" s="47">
        <v>4</v>
      </c>
      <c r="D436" s="48">
        <v>99</v>
      </c>
      <c r="E436" s="46"/>
      <c r="F436" s="49"/>
      <c r="G436" s="122"/>
      <c r="H436" s="126"/>
      <c r="I436" s="49"/>
      <c r="J436" s="122"/>
      <c r="K436" s="126"/>
      <c r="L436" s="49"/>
      <c r="M436" s="122"/>
      <c r="N436" s="126"/>
      <c r="O436" s="49"/>
      <c r="P436" s="122"/>
      <c r="Q436" s="126"/>
      <c r="R436" s="49"/>
      <c r="S436" s="122"/>
      <c r="T436" s="126"/>
      <c r="U436" s="44" t="s">
        <v>166</v>
      </c>
      <c r="V436" s="106" t="s">
        <v>167</v>
      </c>
      <c r="W436" s="113" t="s">
        <v>63</v>
      </c>
      <c r="X436" s="107" t="s">
        <v>64</v>
      </c>
      <c r="Y436" s="44"/>
      <c r="Z436" s="95"/>
      <c r="AA436" s="44"/>
      <c r="AB436" s="44" t="s">
        <v>1756</v>
      </c>
      <c r="AC436" s="44" t="s">
        <v>1757</v>
      </c>
    </row>
    <row r="437" spans="1:29" s="45" customFormat="1" x14ac:dyDescent="0.2">
      <c r="A437" s="53" t="s">
        <v>727</v>
      </c>
      <c r="B437" s="53" t="s">
        <v>583</v>
      </c>
      <c r="C437" s="47">
        <v>5</v>
      </c>
      <c r="D437" s="48">
        <v>12</v>
      </c>
      <c r="E437" s="46" t="s">
        <v>30</v>
      </c>
      <c r="F437" s="49" t="s">
        <v>274</v>
      </c>
      <c r="G437" s="122" t="s">
        <v>305</v>
      </c>
      <c r="H437" s="126" t="s">
        <v>36</v>
      </c>
      <c r="I437" s="49" t="s">
        <v>274</v>
      </c>
      <c r="J437" s="122" t="s">
        <v>315</v>
      </c>
      <c r="K437" s="126" t="s">
        <v>47</v>
      </c>
      <c r="L437" s="49" t="s">
        <v>279</v>
      </c>
      <c r="M437" s="122" t="s">
        <v>320</v>
      </c>
      <c r="N437" s="126" t="s">
        <v>51</v>
      </c>
      <c r="O437" s="49" t="s">
        <v>284</v>
      </c>
      <c r="P437" s="122" t="s">
        <v>325</v>
      </c>
      <c r="Q437" s="126" t="s">
        <v>33</v>
      </c>
      <c r="R437" s="49" t="s">
        <v>35</v>
      </c>
      <c r="S437" s="122" t="s">
        <v>305</v>
      </c>
      <c r="T437" s="126" t="s">
        <v>42</v>
      </c>
      <c r="U437" s="44" t="s">
        <v>171</v>
      </c>
      <c r="V437" s="106" t="s">
        <v>172</v>
      </c>
      <c r="W437" s="112" t="s">
        <v>173</v>
      </c>
      <c r="X437" s="106" t="s">
        <v>64</v>
      </c>
      <c r="Y437" s="44" t="s">
        <v>1473</v>
      </c>
      <c r="Z437" s="95" t="s">
        <v>1474</v>
      </c>
      <c r="AA437" s="44" t="s">
        <v>1475</v>
      </c>
      <c r="AB437" s="44" t="s">
        <v>1476</v>
      </c>
      <c r="AC437" s="44"/>
    </row>
    <row r="438" spans="1:29" s="45" customFormat="1" x14ac:dyDescent="0.2">
      <c r="A438" s="53" t="s">
        <v>889</v>
      </c>
      <c r="B438" s="53" t="s">
        <v>583</v>
      </c>
      <c r="C438" s="47">
        <v>5</v>
      </c>
      <c r="D438" s="48">
        <v>7</v>
      </c>
      <c r="E438" s="46" t="s">
        <v>30</v>
      </c>
      <c r="F438" s="49" t="s">
        <v>295</v>
      </c>
      <c r="G438" s="122" t="s">
        <v>315</v>
      </c>
      <c r="H438" s="126" t="s">
        <v>51</v>
      </c>
      <c r="I438" s="49"/>
      <c r="J438" s="122"/>
      <c r="K438" s="126"/>
      <c r="L438" s="49"/>
      <c r="M438" s="122"/>
      <c r="N438" s="126"/>
      <c r="O438" s="49"/>
      <c r="P438" s="122"/>
      <c r="Q438" s="126"/>
      <c r="R438" s="49"/>
      <c r="S438" s="122"/>
      <c r="T438" s="126"/>
      <c r="U438" s="44" t="s">
        <v>183</v>
      </c>
      <c r="V438" s="106" t="s">
        <v>184</v>
      </c>
      <c r="W438" s="113" t="s">
        <v>145</v>
      </c>
      <c r="X438" s="107" t="s">
        <v>64</v>
      </c>
      <c r="Y438" s="44"/>
      <c r="Z438" s="95"/>
      <c r="AA438" s="44" t="s">
        <v>1758</v>
      </c>
      <c r="AB438" s="44" t="s">
        <v>1761</v>
      </c>
      <c r="AC438" s="44"/>
    </row>
    <row r="439" spans="1:29" s="45" customFormat="1" x14ac:dyDescent="0.2">
      <c r="A439" s="53" t="s">
        <v>889</v>
      </c>
      <c r="B439" s="53" t="s">
        <v>583</v>
      </c>
      <c r="C439" s="47">
        <v>7</v>
      </c>
      <c r="D439" s="48">
        <v>9</v>
      </c>
      <c r="E439" s="46" t="s">
        <v>30</v>
      </c>
      <c r="F439" s="49" t="s">
        <v>315</v>
      </c>
      <c r="G439" s="122" t="s">
        <v>335</v>
      </c>
      <c r="H439" s="126" t="s">
        <v>51</v>
      </c>
      <c r="I439" s="49"/>
      <c r="J439" s="122"/>
      <c r="K439" s="126"/>
      <c r="L439" s="49"/>
      <c r="M439" s="122"/>
      <c r="N439" s="126"/>
      <c r="O439" s="49"/>
      <c r="P439" s="122"/>
      <c r="Q439" s="126"/>
      <c r="R439" s="49"/>
      <c r="S439" s="122"/>
      <c r="T439" s="126"/>
      <c r="U439" s="44" t="s">
        <v>183</v>
      </c>
      <c r="V439" s="106" t="s">
        <v>184</v>
      </c>
      <c r="W439" s="113" t="s">
        <v>145</v>
      </c>
      <c r="X439" s="107" t="s">
        <v>64</v>
      </c>
      <c r="Y439" s="44"/>
      <c r="Z439" s="95"/>
      <c r="AA439" s="44" t="s">
        <v>1758</v>
      </c>
      <c r="AB439" s="44" t="s">
        <v>1761</v>
      </c>
      <c r="AC439" s="44"/>
    </row>
    <row r="440" spans="1:29" s="45" customFormat="1" x14ac:dyDescent="0.2">
      <c r="A440" s="53" t="s">
        <v>889</v>
      </c>
      <c r="B440" s="53" t="s">
        <v>583</v>
      </c>
      <c r="C440" s="47">
        <v>5</v>
      </c>
      <c r="D440" s="48">
        <v>15</v>
      </c>
      <c r="E440" s="46" t="s">
        <v>30</v>
      </c>
      <c r="F440" s="49" t="s">
        <v>192</v>
      </c>
      <c r="G440" s="122" t="s">
        <v>34</v>
      </c>
      <c r="H440" s="126" t="s">
        <v>49</v>
      </c>
      <c r="I440" s="49"/>
      <c r="J440" s="122"/>
      <c r="K440" s="126"/>
      <c r="L440" s="49"/>
      <c r="M440" s="122"/>
      <c r="N440" s="126"/>
      <c r="O440" s="49"/>
      <c r="P440" s="122"/>
      <c r="Q440" s="126"/>
      <c r="R440" s="49"/>
      <c r="S440" s="122"/>
      <c r="T440" s="126"/>
      <c r="U440" s="44" t="s">
        <v>177</v>
      </c>
      <c r="V440" s="106" t="s">
        <v>178</v>
      </c>
      <c r="W440" s="113" t="s">
        <v>179</v>
      </c>
      <c r="X440" s="107" t="s">
        <v>64</v>
      </c>
      <c r="Y440" s="44"/>
      <c r="Z440" s="95"/>
      <c r="AA440" s="44" t="s">
        <v>1758</v>
      </c>
      <c r="AB440" s="44" t="s">
        <v>1761</v>
      </c>
      <c r="AC440" s="44"/>
    </row>
    <row r="441" spans="1:29" s="45" customFormat="1" x14ac:dyDescent="0.2">
      <c r="A441" s="53" t="s">
        <v>889</v>
      </c>
      <c r="B441" s="53" t="s">
        <v>583</v>
      </c>
      <c r="C441" s="47">
        <v>8</v>
      </c>
      <c r="D441" s="48">
        <v>15</v>
      </c>
      <c r="E441" s="46" t="s">
        <v>30</v>
      </c>
      <c r="F441" s="49" t="s">
        <v>295</v>
      </c>
      <c r="G441" s="122" t="s">
        <v>335</v>
      </c>
      <c r="H441" s="126" t="s">
        <v>47</v>
      </c>
      <c r="I441" s="49"/>
      <c r="J441" s="122"/>
      <c r="K441" s="126"/>
      <c r="L441" s="49"/>
      <c r="M441" s="122"/>
      <c r="N441" s="126"/>
      <c r="O441" s="49"/>
      <c r="P441" s="122"/>
      <c r="Q441" s="126"/>
      <c r="R441" s="49"/>
      <c r="S441" s="122"/>
      <c r="T441" s="126"/>
      <c r="U441" s="44" t="s">
        <v>160</v>
      </c>
      <c r="V441" s="106" t="s">
        <v>161</v>
      </c>
      <c r="W441" s="113" t="s">
        <v>162</v>
      </c>
      <c r="X441" s="107" t="s">
        <v>64</v>
      </c>
      <c r="Y441" s="44"/>
      <c r="Z441" s="95"/>
      <c r="AA441" s="44" t="s">
        <v>1758</v>
      </c>
      <c r="AB441" s="44" t="s">
        <v>1761</v>
      </c>
      <c r="AC441" s="44"/>
    </row>
    <row r="442" spans="1:29" s="45" customFormat="1" x14ac:dyDescent="0.2">
      <c r="A442" s="53" t="s">
        <v>900</v>
      </c>
      <c r="B442" s="53" t="s">
        <v>587</v>
      </c>
      <c r="C442" s="47">
        <v>8</v>
      </c>
      <c r="D442" s="48">
        <v>99</v>
      </c>
      <c r="E442" s="46" t="s">
        <v>30</v>
      </c>
      <c r="F442" s="49" t="s">
        <v>295</v>
      </c>
      <c r="G442" s="122" t="s">
        <v>345</v>
      </c>
      <c r="H442" s="126" t="s">
        <v>51</v>
      </c>
      <c r="I442" s="49"/>
      <c r="J442" s="122"/>
      <c r="K442" s="126"/>
      <c r="L442" s="49"/>
      <c r="M442" s="122"/>
      <c r="N442" s="126"/>
      <c r="O442" s="49"/>
      <c r="P442" s="122"/>
      <c r="Q442" s="126"/>
      <c r="R442" s="49"/>
      <c r="S442" s="122"/>
      <c r="T442" s="126"/>
      <c r="U442" s="44" t="s">
        <v>1521</v>
      </c>
      <c r="V442" s="106" t="s">
        <v>113</v>
      </c>
      <c r="W442" s="106" t="s">
        <v>82</v>
      </c>
      <c r="X442" s="106" t="s">
        <v>64</v>
      </c>
      <c r="Y442" s="32" t="s">
        <v>1522</v>
      </c>
      <c r="Z442" s="32" t="s">
        <v>1523</v>
      </c>
      <c r="AA442" s="32" t="s">
        <v>1524</v>
      </c>
      <c r="AB442" s="32" t="s">
        <v>1525</v>
      </c>
      <c r="AC442" s="32" t="s">
        <v>1532</v>
      </c>
    </row>
    <row r="443" spans="1:29" s="45" customFormat="1" x14ac:dyDescent="0.2">
      <c r="A443" s="53" t="s">
        <v>900</v>
      </c>
      <c r="B443" s="53" t="s">
        <v>595</v>
      </c>
      <c r="C443" s="47">
        <v>8</v>
      </c>
      <c r="D443" s="48">
        <v>99</v>
      </c>
      <c r="E443" s="46" t="s">
        <v>30</v>
      </c>
      <c r="F443" s="49" t="s">
        <v>295</v>
      </c>
      <c r="G443" s="122" t="s">
        <v>335</v>
      </c>
      <c r="H443" s="126" t="s">
        <v>42</v>
      </c>
      <c r="I443" s="49"/>
      <c r="J443" s="122"/>
      <c r="K443" s="126"/>
      <c r="L443" s="49"/>
      <c r="M443" s="122"/>
      <c r="N443" s="126"/>
      <c r="O443" s="49"/>
      <c r="P443" s="122"/>
      <c r="Q443" s="126"/>
      <c r="R443" s="49"/>
      <c r="S443" s="122"/>
      <c r="T443" s="126"/>
      <c r="U443" s="44" t="s">
        <v>1521</v>
      </c>
      <c r="V443" s="106" t="s">
        <v>113</v>
      </c>
      <c r="W443" s="106" t="s">
        <v>82</v>
      </c>
      <c r="X443" s="106" t="s">
        <v>64</v>
      </c>
      <c r="Y443" s="32" t="s">
        <v>1529</v>
      </c>
      <c r="Z443" s="32" t="s">
        <v>1530</v>
      </c>
      <c r="AA443" s="32" t="s">
        <v>1531</v>
      </c>
      <c r="AB443" s="32" t="s">
        <v>1525</v>
      </c>
      <c r="AC443" s="32" t="s">
        <v>1532</v>
      </c>
    </row>
    <row r="444" spans="1:29" s="45" customFormat="1" x14ac:dyDescent="0.2">
      <c r="A444" s="53" t="s">
        <v>1145</v>
      </c>
      <c r="B444" s="53" t="s">
        <v>595</v>
      </c>
      <c r="C444" s="47">
        <v>8</v>
      </c>
      <c r="D444" s="48">
        <v>18</v>
      </c>
      <c r="E444" s="46" t="s">
        <v>30</v>
      </c>
      <c r="F444" s="49" t="s">
        <v>284</v>
      </c>
      <c r="G444" s="122" t="s">
        <v>315</v>
      </c>
      <c r="H444" s="126" t="s">
        <v>51</v>
      </c>
      <c r="I444" s="49"/>
      <c r="J444" s="122"/>
      <c r="K444" s="126"/>
      <c r="L444" s="49"/>
      <c r="M444" s="122"/>
      <c r="N444" s="126"/>
      <c r="O444" s="49"/>
      <c r="P444" s="122"/>
      <c r="Q444" s="126"/>
      <c r="R444" s="49"/>
      <c r="S444" s="122"/>
      <c r="T444" s="126"/>
      <c r="U444" s="44" t="s">
        <v>692</v>
      </c>
      <c r="V444" s="106" t="s">
        <v>693</v>
      </c>
      <c r="W444" s="113" t="s">
        <v>70</v>
      </c>
      <c r="X444" s="107" t="s">
        <v>64</v>
      </c>
      <c r="Y444" s="44" t="s">
        <v>1831</v>
      </c>
      <c r="Z444" s="95" t="s">
        <v>1832</v>
      </c>
      <c r="AA444" s="44" t="s">
        <v>1833</v>
      </c>
      <c r="AB444" s="44" t="s">
        <v>1834</v>
      </c>
      <c r="AC444" s="44" t="s">
        <v>1835</v>
      </c>
    </row>
    <row r="445" spans="1:29" s="45" customFormat="1" x14ac:dyDescent="0.2">
      <c r="A445" s="53" t="s">
        <v>1145</v>
      </c>
      <c r="B445" s="53" t="s">
        <v>595</v>
      </c>
      <c r="C445" s="47">
        <v>8</v>
      </c>
      <c r="D445" s="48">
        <v>18</v>
      </c>
      <c r="E445" s="46" t="s">
        <v>30</v>
      </c>
      <c r="F445" s="49" t="s">
        <v>274</v>
      </c>
      <c r="G445" s="122" t="s">
        <v>325</v>
      </c>
      <c r="H445" s="126" t="s">
        <v>51</v>
      </c>
      <c r="I445" s="49"/>
      <c r="J445" s="122"/>
      <c r="K445" s="126"/>
      <c r="L445" s="49"/>
      <c r="M445" s="122"/>
      <c r="N445" s="126"/>
      <c r="O445" s="49"/>
      <c r="P445" s="122"/>
      <c r="Q445" s="126"/>
      <c r="R445" s="49"/>
      <c r="S445" s="122"/>
      <c r="T445" s="126"/>
      <c r="U445" s="44" t="s">
        <v>1836</v>
      </c>
      <c r="V445" s="106" t="s">
        <v>1837</v>
      </c>
      <c r="W445" s="113" t="s">
        <v>70</v>
      </c>
      <c r="X445" s="107" t="s">
        <v>64</v>
      </c>
      <c r="Y445" s="44" t="s">
        <v>1831</v>
      </c>
      <c r="Z445" s="95" t="s">
        <v>1832</v>
      </c>
      <c r="AA445" s="44" t="s">
        <v>1833</v>
      </c>
      <c r="AB445" s="44" t="s">
        <v>1834</v>
      </c>
      <c r="AC445" s="44" t="s">
        <v>1838</v>
      </c>
    </row>
    <row r="446" spans="1:29" s="45" customFormat="1" x14ac:dyDescent="0.2">
      <c r="A446" s="53" t="s">
        <v>491</v>
      </c>
      <c r="B446" s="53" t="s">
        <v>599</v>
      </c>
      <c r="C446" s="47">
        <v>6</v>
      </c>
      <c r="D446" s="48">
        <v>14</v>
      </c>
      <c r="E446" s="46" t="s">
        <v>30</v>
      </c>
      <c r="F446" s="49" t="s">
        <v>315</v>
      </c>
      <c r="G446" s="122" t="s">
        <v>335</v>
      </c>
      <c r="H446" s="126" t="s">
        <v>36</v>
      </c>
      <c r="I446" s="49"/>
      <c r="J446" s="122"/>
      <c r="K446" s="126"/>
      <c r="L446" s="49"/>
      <c r="M446" s="122"/>
      <c r="N446" s="126"/>
      <c r="O446" s="49"/>
      <c r="P446" s="122"/>
      <c r="Q446" s="126"/>
      <c r="R446" s="49"/>
      <c r="S446" s="122"/>
      <c r="T446" s="126"/>
      <c r="U446" s="44" t="s">
        <v>829</v>
      </c>
      <c r="V446" s="106" t="s">
        <v>830</v>
      </c>
      <c r="W446" s="113" t="s">
        <v>173</v>
      </c>
      <c r="X446" s="107" t="s">
        <v>64</v>
      </c>
      <c r="Y446" s="44" t="s">
        <v>1839</v>
      </c>
      <c r="Z446" s="95" t="s">
        <v>1840</v>
      </c>
      <c r="AA446" s="44" t="s">
        <v>1841</v>
      </c>
      <c r="AB446" s="44" t="s">
        <v>1842</v>
      </c>
      <c r="AC446" s="44"/>
    </row>
    <row r="447" spans="1:29" s="45" customFormat="1" x14ac:dyDescent="0.2">
      <c r="A447" s="53" t="s">
        <v>491</v>
      </c>
      <c r="B447" s="53" t="s">
        <v>599</v>
      </c>
      <c r="C447" s="47">
        <v>14</v>
      </c>
      <c r="D447" s="48">
        <v>99</v>
      </c>
      <c r="E447" s="46" t="s">
        <v>30</v>
      </c>
      <c r="F447" s="49" t="s">
        <v>325</v>
      </c>
      <c r="G447" s="122" t="s">
        <v>366</v>
      </c>
      <c r="H447" s="126" t="s">
        <v>36</v>
      </c>
      <c r="I447" s="49"/>
      <c r="J447" s="122"/>
      <c r="K447" s="126"/>
      <c r="L447" s="49"/>
      <c r="M447" s="122"/>
      <c r="N447" s="126"/>
      <c r="O447" s="49"/>
      <c r="P447" s="122"/>
      <c r="Q447" s="126"/>
      <c r="R447" s="49"/>
      <c r="S447" s="122"/>
      <c r="T447" s="126"/>
      <c r="U447" s="44" t="s">
        <v>829</v>
      </c>
      <c r="V447" s="106" t="s">
        <v>830</v>
      </c>
      <c r="W447" s="113" t="s">
        <v>173</v>
      </c>
      <c r="X447" s="107" t="s">
        <v>64</v>
      </c>
      <c r="Y447" s="44" t="s">
        <v>1839</v>
      </c>
      <c r="Z447" s="95" t="s">
        <v>1840</v>
      </c>
      <c r="AA447" s="44" t="s">
        <v>1841</v>
      </c>
      <c r="AB447" s="44" t="s">
        <v>1842</v>
      </c>
      <c r="AC447" s="44"/>
    </row>
    <row r="448" spans="1:29" s="45" customFormat="1" x14ac:dyDescent="0.2">
      <c r="A448" s="53" t="s">
        <v>491</v>
      </c>
      <c r="B448" s="53" t="s">
        <v>599</v>
      </c>
      <c r="C448" s="47">
        <v>14</v>
      </c>
      <c r="D448" s="48">
        <v>99</v>
      </c>
      <c r="E448" s="46" t="s">
        <v>30</v>
      </c>
      <c r="F448" s="49" t="s">
        <v>315</v>
      </c>
      <c r="G448" s="122" t="s">
        <v>366</v>
      </c>
      <c r="H448" s="126" t="s">
        <v>33</v>
      </c>
      <c r="I448" s="49"/>
      <c r="J448" s="122"/>
      <c r="K448" s="126"/>
      <c r="L448" s="49"/>
      <c r="M448" s="122"/>
      <c r="N448" s="126"/>
      <c r="O448" s="49"/>
      <c r="P448" s="122"/>
      <c r="Q448" s="126"/>
      <c r="R448" s="49"/>
      <c r="S448" s="122"/>
      <c r="T448" s="126"/>
      <c r="U448" s="44" t="s">
        <v>668</v>
      </c>
      <c r="V448" s="106" t="s">
        <v>669</v>
      </c>
      <c r="W448" s="113" t="s">
        <v>93</v>
      </c>
      <c r="X448" s="107" t="s">
        <v>64</v>
      </c>
      <c r="Y448" s="44" t="s">
        <v>1839</v>
      </c>
      <c r="Z448" s="95" t="s">
        <v>1840</v>
      </c>
      <c r="AA448" s="44" t="s">
        <v>1841</v>
      </c>
      <c r="AB448" s="44" t="s">
        <v>1842</v>
      </c>
      <c r="AC448" s="44"/>
    </row>
    <row r="449" spans="1:29" s="45" customFormat="1" x14ac:dyDescent="0.2">
      <c r="A449" s="53" t="s">
        <v>968</v>
      </c>
      <c r="B449" s="53" t="s">
        <v>599</v>
      </c>
      <c r="C449" s="47">
        <v>6</v>
      </c>
      <c r="D449" s="48">
        <v>18</v>
      </c>
      <c r="E449" s="46" t="s">
        <v>30</v>
      </c>
      <c r="F449" s="49" t="s">
        <v>274</v>
      </c>
      <c r="G449" s="122" t="s">
        <v>315</v>
      </c>
      <c r="H449" s="126" t="s">
        <v>33</v>
      </c>
      <c r="I449" s="49"/>
      <c r="J449" s="122"/>
      <c r="K449" s="126"/>
      <c r="L449" s="49"/>
      <c r="M449" s="122"/>
      <c r="N449" s="126"/>
      <c r="O449" s="49"/>
      <c r="P449" s="122"/>
      <c r="Q449" s="126"/>
      <c r="R449" s="49"/>
      <c r="S449" s="122"/>
      <c r="T449" s="126"/>
      <c r="U449" s="44" t="s">
        <v>568</v>
      </c>
      <c r="V449" s="106" t="s">
        <v>569</v>
      </c>
      <c r="W449" s="113" t="s">
        <v>486</v>
      </c>
      <c r="X449" s="107" t="s">
        <v>64</v>
      </c>
      <c r="Y449" s="44" t="s">
        <v>1187</v>
      </c>
      <c r="Z449" s="95" t="s">
        <v>1188</v>
      </c>
      <c r="AA449" s="44" t="s">
        <v>1189</v>
      </c>
      <c r="AB449" s="44" t="s">
        <v>1776</v>
      </c>
      <c r="AC449" s="44"/>
    </row>
    <row r="450" spans="1:29" s="45" customFormat="1" x14ac:dyDescent="0.2">
      <c r="A450" s="53" t="s">
        <v>968</v>
      </c>
      <c r="B450" s="53" t="s">
        <v>599</v>
      </c>
      <c r="C450" s="47">
        <v>18</v>
      </c>
      <c r="D450" s="48">
        <v>99</v>
      </c>
      <c r="E450" s="46" t="s">
        <v>30</v>
      </c>
      <c r="F450" s="49" t="s">
        <v>315</v>
      </c>
      <c r="G450" s="122" t="s">
        <v>345</v>
      </c>
      <c r="H450" s="126" t="s">
        <v>33</v>
      </c>
      <c r="I450" s="49"/>
      <c r="J450" s="122"/>
      <c r="K450" s="126"/>
      <c r="L450" s="49"/>
      <c r="M450" s="122"/>
      <c r="N450" s="126"/>
      <c r="O450" s="49"/>
      <c r="P450" s="122"/>
      <c r="Q450" s="126"/>
      <c r="R450" s="49"/>
      <c r="S450" s="122"/>
      <c r="T450" s="126"/>
      <c r="U450" s="44" t="s">
        <v>568</v>
      </c>
      <c r="V450" s="106" t="s">
        <v>569</v>
      </c>
      <c r="W450" s="113" t="s">
        <v>486</v>
      </c>
      <c r="X450" s="107" t="s">
        <v>64</v>
      </c>
      <c r="Y450" s="44" t="s">
        <v>1187</v>
      </c>
      <c r="Z450" s="95" t="s">
        <v>1188</v>
      </c>
      <c r="AA450" s="44" t="s">
        <v>1189</v>
      </c>
      <c r="AB450" s="44" t="s">
        <v>1776</v>
      </c>
      <c r="AC450" s="44"/>
    </row>
    <row r="451" spans="1:29" s="45" customFormat="1" x14ac:dyDescent="0.2">
      <c r="A451" s="53" t="s">
        <v>1087</v>
      </c>
      <c r="B451" s="53" t="s">
        <v>603</v>
      </c>
      <c r="C451" s="47">
        <v>16</v>
      </c>
      <c r="D451" s="48">
        <v>99</v>
      </c>
      <c r="E451" s="46" t="s">
        <v>30</v>
      </c>
      <c r="F451" s="49" t="s">
        <v>295</v>
      </c>
      <c r="G451" s="122" t="s">
        <v>340</v>
      </c>
      <c r="H451" s="126" t="s">
        <v>42</v>
      </c>
      <c r="I451" s="49"/>
      <c r="J451" s="122"/>
      <c r="K451" s="126"/>
      <c r="L451" s="49"/>
      <c r="M451" s="122"/>
      <c r="N451" s="126"/>
      <c r="O451" s="49"/>
      <c r="P451" s="122"/>
      <c r="Q451" s="126"/>
      <c r="R451" s="49"/>
      <c r="S451" s="122"/>
      <c r="T451" s="126"/>
      <c r="U451" s="44" t="s">
        <v>757</v>
      </c>
      <c r="V451" s="107" t="str">
        <f>VLOOKUP(U451,[12]Sportstätten!A89:D362,2,0)</f>
        <v xml:space="preserve">Gehestraße 10 </v>
      </c>
      <c r="W451" s="113" t="str">
        <f>VLOOKUP(U451,[12]Sportstätten!A89:D362,3,0)</f>
        <v>01127</v>
      </c>
      <c r="X451" s="107" t="str">
        <f>VLOOKUP(U451,[12]Sportstätten!A89:D362,4,0)</f>
        <v>Dresden</v>
      </c>
      <c r="Y451" s="44" t="s">
        <v>1274</v>
      </c>
      <c r="Z451" s="95"/>
      <c r="AA451" s="44" t="s">
        <v>1275</v>
      </c>
      <c r="AB451" s="44" t="s">
        <v>1256</v>
      </c>
      <c r="AC451" s="44"/>
    </row>
    <row r="452" spans="1:29" s="45" customFormat="1" x14ac:dyDescent="0.2">
      <c r="A452" s="53" t="s">
        <v>466</v>
      </c>
      <c r="B452" s="53" t="s">
        <v>607</v>
      </c>
      <c r="C452" s="47">
        <v>3</v>
      </c>
      <c r="D452" s="48">
        <v>9</v>
      </c>
      <c r="E452" s="46" t="s">
        <v>30</v>
      </c>
      <c r="F452" s="49" t="s">
        <v>295</v>
      </c>
      <c r="G452" s="122" t="s">
        <v>315</v>
      </c>
      <c r="H452" s="126" t="s">
        <v>36</v>
      </c>
      <c r="I452" s="49"/>
      <c r="J452" s="122"/>
      <c r="K452" s="126"/>
      <c r="L452" s="49"/>
      <c r="M452" s="122"/>
      <c r="N452" s="126"/>
      <c r="O452" s="49"/>
      <c r="P452" s="122"/>
      <c r="Q452" s="126"/>
      <c r="R452" s="49"/>
      <c r="S452" s="122"/>
      <c r="T452" s="126"/>
      <c r="U452" s="44" t="s">
        <v>134</v>
      </c>
      <c r="V452" s="106" t="s">
        <v>135</v>
      </c>
      <c r="W452" s="105" t="s">
        <v>63</v>
      </c>
      <c r="X452" s="105" t="s">
        <v>64</v>
      </c>
      <c r="Y452" s="44" t="s">
        <v>1649</v>
      </c>
      <c r="Z452" s="95" t="s">
        <v>1650</v>
      </c>
      <c r="AA452" s="44" t="s">
        <v>1651</v>
      </c>
      <c r="AB452" s="44" t="s">
        <v>1652</v>
      </c>
      <c r="AC452" s="44" t="s">
        <v>1653</v>
      </c>
    </row>
    <row r="453" spans="1:29" s="45" customFormat="1" x14ac:dyDescent="0.2">
      <c r="A453" s="53" t="s">
        <v>466</v>
      </c>
      <c r="B453" s="53" t="s">
        <v>607</v>
      </c>
      <c r="C453" s="47">
        <v>3</v>
      </c>
      <c r="D453" s="48">
        <v>9</v>
      </c>
      <c r="E453" s="46" t="s">
        <v>30</v>
      </c>
      <c r="F453" s="49" t="s">
        <v>35</v>
      </c>
      <c r="G453" s="122" t="s">
        <v>284</v>
      </c>
      <c r="H453" s="126" t="s">
        <v>36</v>
      </c>
      <c r="I453" s="49" t="s">
        <v>300</v>
      </c>
      <c r="J453" s="122" t="s">
        <v>315</v>
      </c>
      <c r="K453" s="126" t="s">
        <v>33</v>
      </c>
      <c r="L453" s="49"/>
      <c r="M453" s="122"/>
      <c r="N453" s="126"/>
      <c r="O453" s="49"/>
      <c r="P453" s="122"/>
      <c r="Q453" s="126"/>
      <c r="R453" s="49"/>
      <c r="S453" s="122"/>
      <c r="T453" s="126"/>
      <c r="U453" s="44" t="s">
        <v>134</v>
      </c>
      <c r="V453" s="106" t="s">
        <v>135</v>
      </c>
      <c r="W453" s="105" t="s">
        <v>63</v>
      </c>
      <c r="X453" s="105" t="s">
        <v>64</v>
      </c>
      <c r="Y453" s="44" t="s">
        <v>1649</v>
      </c>
      <c r="Z453" s="95" t="s">
        <v>1650</v>
      </c>
      <c r="AA453" s="44" t="s">
        <v>1651</v>
      </c>
      <c r="AB453" s="44" t="s">
        <v>1652</v>
      </c>
      <c r="AC453" s="44" t="s">
        <v>1654</v>
      </c>
    </row>
    <row r="454" spans="1:29" s="45" customFormat="1" x14ac:dyDescent="0.2">
      <c r="A454" s="53" t="s">
        <v>466</v>
      </c>
      <c r="B454" s="53" t="s">
        <v>607</v>
      </c>
      <c r="C454" s="47">
        <v>3</v>
      </c>
      <c r="D454" s="48">
        <v>9</v>
      </c>
      <c r="E454" s="46" t="s">
        <v>30</v>
      </c>
      <c r="F454" s="49" t="s">
        <v>170</v>
      </c>
      <c r="G454" s="122" t="s">
        <v>192</v>
      </c>
      <c r="H454" s="126" t="s">
        <v>49</v>
      </c>
      <c r="I454" s="49"/>
      <c r="J454" s="122"/>
      <c r="K454" s="126"/>
      <c r="L454" s="49"/>
      <c r="M454" s="122"/>
      <c r="N454" s="126"/>
      <c r="O454" s="49"/>
      <c r="P454" s="122"/>
      <c r="Q454" s="126"/>
      <c r="R454" s="49"/>
      <c r="S454" s="122"/>
      <c r="T454" s="126"/>
      <c r="U454" s="44" t="s">
        <v>134</v>
      </c>
      <c r="V454" s="106" t="s">
        <v>135</v>
      </c>
      <c r="W454" s="105" t="s">
        <v>63</v>
      </c>
      <c r="X454" s="105" t="s">
        <v>64</v>
      </c>
      <c r="Y454" s="44" t="s">
        <v>1649</v>
      </c>
      <c r="Z454" s="95" t="s">
        <v>1650</v>
      </c>
      <c r="AA454" s="44" t="s">
        <v>1651</v>
      </c>
      <c r="AB454" s="44" t="s">
        <v>1652</v>
      </c>
      <c r="AC454" s="44" t="s">
        <v>1655</v>
      </c>
    </row>
    <row r="455" spans="1:29" s="45" customFormat="1" x14ac:dyDescent="0.2">
      <c r="A455" s="55" t="s">
        <v>1070</v>
      </c>
      <c r="B455" s="55" t="s">
        <v>611</v>
      </c>
      <c r="C455" s="47">
        <v>6</v>
      </c>
      <c r="D455" s="48">
        <v>12</v>
      </c>
      <c r="E455" s="31" t="s">
        <v>74</v>
      </c>
      <c r="F455" s="49" t="s">
        <v>284</v>
      </c>
      <c r="G455" s="122" t="s">
        <v>335</v>
      </c>
      <c r="H455" s="126" t="s">
        <v>36</v>
      </c>
      <c r="I455" s="49"/>
      <c r="J455" s="122"/>
      <c r="K455" s="126"/>
      <c r="L455" s="49"/>
      <c r="M455" s="122"/>
      <c r="N455" s="126"/>
      <c r="O455" s="49"/>
      <c r="P455" s="122"/>
      <c r="Q455" s="126"/>
      <c r="R455" s="49"/>
      <c r="S455" s="122"/>
      <c r="T455" s="126"/>
      <c r="U455" s="32" t="s">
        <v>820</v>
      </c>
      <c r="V455" s="106" t="s">
        <v>821</v>
      </c>
      <c r="W455" s="112" t="s">
        <v>195</v>
      </c>
      <c r="X455" s="106" t="s">
        <v>64</v>
      </c>
      <c r="Y455" s="32" t="s">
        <v>1439</v>
      </c>
      <c r="Z455" s="96"/>
      <c r="AA455" s="32" t="s">
        <v>1440</v>
      </c>
      <c r="AB455" s="32" t="s">
        <v>1441</v>
      </c>
      <c r="AC455" s="32"/>
    </row>
    <row r="456" spans="1:29" s="45" customFormat="1" x14ac:dyDescent="0.2">
      <c r="A456" s="53" t="s">
        <v>1102</v>
      </c>
      <c r="B456" s="53" t="s">
        <v>611</v>
      </c>
      <c r="C456" s="47">
        <v>10</v>
      </c>
      <c r="D456" s="48">
        <v>14</v>
      </c>
      <c r="E456" s="46" t="s">
        <v>30</v>
      </c>
      <c r="F456" s="49" t="s">
        <v>300</v>
      </c>
      <c r="G456" s="122" t="s">
        <v>330</v>
      </c>
      <c r="H456" s="126" t="s">
        <v>33</v>
      </c>
      <c r="I456" s="49"/>
      <c r="J456" s="122"/>
      <c r="K456" s="126"/>
      <c r="L456" s="49"/>
      <c r="M456" s="122"/>
      <c r="N456" s="126"/>
      <c r="O456" s="49"/>
      <c r="P456" s="122"/>
      <c r="Q456" s="126"/>
      <c r="R456" s="49"/>
      <c r="S456" s="122"/>
      <c r="T456" s="126"/>
      <c r="U456" s="44" t="s">
        <v>188</v>
      </c>
      <c r="V456" s="106" t="s">
        <v>189</v>
      </c>
      <c r="W456" s="113" t="s">
        <v>82</v>
      </c>
      <c r="X456" s="107" t="s">
        <v>64</v>
      </c>
      <c r="Y456" s="44" t="s">
        <v>1694</v>
      </c>
      <c r="Z456" s="95" t="s">
        <v>1695</v>
      </c>
      <c r="AA456" s="44" t="s">
        <v>1696</v>
      </c>
      <c r="AB456" s="44" t="s">
        <v>1697</v>
      </c>
      <c r="AC456" s="44"/>
    </row>
    <row r="457" spans="1:29" s="45" customFormat="1" x14ac:dyDescent="0.2">
      <c r="A457" s="53" t="s">
        <v>1102</v>
      </c>
      <c r="B457" s="53" t="s">
        <v>611</v>
      </c>
      <c r="C457" s="47">
        <v>15</v>
      </c>
      <c r="D457" s="48">
        <v>99</v>
      </c>
      <c r="E457" s="46" t="s">
        <v>30</v>
      </c>
      <c r="F457" s="49" t="s">
        <v>330</v>
      </c>
      <c r="G457" s="122" t="s">
        <v>361</v>
      </c>
      <c r="H457" s="126" t="s">
        <v>47</v>
      </c>
      <c r="I457" s="49"/>
      <c r="J457" s="122"/>
      <c r="K457" s="126"/>
      <c r="L457" s="49"/>
      <c r="M457" s="122"/>
      <c r="N457" s="126"/>
      <c r="O457" s="49"/>
      <c r="P457" s="122"/>
      <c r="Q457" s="126"/>
      <c r="R457" s="49"/>
      <c r="S457" s="122"/>
      <c r="T457" s="126"/>
      <c r="U457" s="44" t="s">
        <v>188</v>
      </c>
      <c r="V457" s="106" t="s">
        <v>189</v>
      </c>
      <c r="W457" s="113" t="s">
        <v>82</v>
      </c>
      <c r="X457" s="107" t="s">
        <v>64</v>
      </c>
      <c r="Y457" s="44" t="s">
        <v>1694</v>
      </c>
      <c r="Z457" s="95" t="s">
        <v>1695</v>
      </c>
      <c r="AA457" s="44" t="s">
        <v>1696</v>
      </c>
      <c r="AB457" s="44" t="s">
        <v>1697</v>
      </c>
      <c r="AC457" s="44"/>
    </row>
    <row r="458" spans="1:29" s="45" customFormat="1" x14ac:dyDescent="0.2">
      <c r="A458" s="53" t="s">
        <v>954</v>
      </c>
      <c r="B458" s="53" t="s">
        <v>623</v>
      </c>
      <c r="C458" s="47">
        <v>4</v>
      </c>
      <c r="D458" s="48">
        <v>7</v>
      </c>
      <c r="E458" s="46" t="s">
        <v>30</v>
      </c>
      <c r="F458" s="49" t="s">
        <v>274</v>
      </c>
      <c r="G458" s="122" t="s">
        <v>289</v>
      </c>
      <c r="H458" s="126" t="s">
        <v>33</v>
      </c>
      <c r="I458" s="49"/>
      <c r="J458" s="122"/>
      <c r="K458" s="126"/>
      <c r="L458" s="49"/>
      <c r="M458" s="122"/>
      <c r="N458" s="126"/>
      <c r="O458" s="49"/>
      <c r="P458" s="122"/>
      <c r="Q458" s="126"/>
      <c r="R458" s="49"/>
      <c r="S458" s="122"/>
      <c r="T458" s="126"/>
      <c r="U458" s="44" t="s">
        <v>489</v>
      </c>
      <c r="V458" s="106" t="s">
        <v>490</v>
      </c>
      <c r="W458" s="113" t="s">
        <v>211</v>
      </c>
      <c r="X458" s="107" t="s">
        <v>64</v>
      </c>
      <c r="Y458" s="44" t="s">
        <v>1843</v>
      </c>
      <c r="Z458" s="95" t="s">
        <v>1844</v>
      </c>
      <c r="AA458" s="44" t="s">
        <v>1845</v>
      </c>
      <c r="AB458" s="44" t="s">
        <v>1846</v>
      </c>
      <c r="AC458" s="44" t="s">
        <v>1847</v>
      </c>
    </row>
    <row r="459" spans="1:29" s="45" customFormat="1" x14ac:dyDescent="0.2">
      <c r="A459" s="53" t="s">
        <v>954</v>
      </c>
      <c r="B459" s="53" t="s">
        <v>623</v>
      </c>
      <c r="C459" s="47">
        <v>7</v>
      </c>
      <c r="D459" s="48">
        <v>10</v>
      </c>
      <c r="E459" s="46" t="s">
        <v>30</v>
      </c>
      <c r="F459" s="49" t="s">
        <v>284</v>
      </c>
      <c r="G459" s="122" t="s">
        <v>305</v>
      </c>
      <c r="H459" s="126" t="s">
        <v>33</v>
      </c>
      <c r="I459" s="49"/>
      <c r="J459" s="122"/>
      <c r="K459" s="126"/>
      <c r="L459" s="49"/>
      <c r="M459" s="122"/>
      <c r="N459" s="126"/>
      <c r="O459" s="49"/>
      <c r="P459" s="122"/>
      <c r="Q459" s="126"/>
      <c r="R459" s="49"/>
      <c r="S459" s="122"/>
      <c r="T459" s="126"/>
      <c r="U459" s="44" t="s">
        <v>489</v>
      </c>
      <c r="V459" s="106" t="s">
        <v>490</v>
      </c>
      <c r="W459" s="113" t="s">
        <v>211</v>
      </c>
      <c r="X459" s="107" t="s">
        <v>64</v>
      </c>
      <c r="Y459" s="44" t="s">
        <v>1843</v>
      </c>
      <c r="Z459" s="95" t="s">
        <v>1844</v>
      </c>
      <c r="AA459" s="44" t="s">
        <v>1845</v>
      </c>
      <c r="AB459" s="44" t="s">
        <v>1846</v>
      </c>
      <c r="AC459" s="44" t="s">
        <v>1847</v>
      </c>
    </row>
    <row r="460" spans="1:29" s="45" customFormat="1" x14ac:dyDescent="0.2">
      <c r="A460" s="53" t="s">
        <v>89</v>
      </c>
      <c r="B460" s="53" t="s">
        <v>639</v>
      </c>
      <c r="C460" s="47">
        <v>8</v>
      </c>
      <c r="D460" s="48">
        <v>19</v>
      </c>
      <c r="E460" s="46" t="s">
        <v>30</v>
      </c>
      <c r="F460" s="49" t="s">
        <v>295</v>
      </c>
      <c r="G460" s="122" t="s">
        <v>335</v>
      </c>
      <c r="H460" s="126" t="s">
        <v>47</v>
      </c>
      <c r="I460" s="49" t="s">
        <v>295</v>
      </c>
      <c r="J460" s="122" t="s">
        <v>335</v>
      </c>
      <c r="K460" s="126" t="s">
        <v>33</v>
      </c>
      <c r="L460" s="49"/>
      <c r="M460" s="122"/>
      <c r="N460" s="126"/>
      <c r="O460" s="49"/>
      <c r="P460" s="122"/>
      <c r="Q460" s="126"/>
      <c r="R460" s="49"/>
      <c r="S460" s="122"/>
      <c r="T460" s="126"/>
      <c r="U460" s="44" t="s">
        <v>886</v>
      </c>
      <c r="V460" s="107" t="str">
        <f>VLOOKUP(U460,Sportstätten!A6:D279,2,0)</f>
        <v xml:space="preserve">Magdeburger Straße 10 </v>
      </c>
      <c r="W460" s="113" t="str">
        <f>VLOOKUP(U460,[1]Sportstätten!A6:D279,3,0)</f>
        <v>01067</v>
      </c>
      <c r="X460" s="107" t="str">
        <f>VLOOKUP(U460,[1]Sportstätten!A6:D279,4,0)</f>
        <v>Dresden</v>
      </c>
      <c r="Y460" s="44" t="s">
        <v>1171</v>
      </c>
      <c r="Z460" s="95" t="s">
        <v>1167</v>
      </c>
      <c r="AA460" s="44" t="s">
        <v>1168</v>
      </c>
      <c r="AB460" s="44" t="s">
        <v>1169</v>
      </c>
      <c r="AC460" s="44" t="s">
        <v>1170</v>
      </c>
    </row>
    <row r="461" spans="1:29" s="45" customFormat="1" x14ac:dyDescent="0.2">
      <c r="A461" s="53" t="s">
        <v>968</v>
      </c>
      <c r="B461" s="53" t="s">
        <v>647</v>
      </c>
      <c r="C461" s="47">
        <v>8</v>
      </c>
      <c r="D461" s="48">
        <v>18</v>
      </c>
      <c r="E461" s="46" t="s">
        <v>30</v>
      </c>
      <c r="F461" s="49" t="s">
        <v>295</v>
      </c>
      <c r="G461" s="122" t="s">
        <v>315</v>
      </c>
      <c r="H461" s="126" t="s">
        <v>51</v>
      </c>
      <c r="I461" s="49"/>
      <c r="J461" s="122"/>
      <c r="K461" s="126"/>
      <c r="L461" s="49"/>
      <c r="M461" s="122"/>
      <c r="N461" s="126"/>
      <c r="O461" s="49"/>
      <c r="P461" s="122"/>
      <c r="Q461" s="126"/>
      <c r="R461" s="49"/>
      <c r="S461" s="122"/>
      <c r="T461" s="126"/>
      <c r="U461" s="44" t="s">
        <v>1783</v>
      </c>
      <c r="V461" s="106" t="s">
        <v>1784</v>
      </c>
      <c r="W461" s="113" t="s">
        <v>151</v>
      </c>
      <c r="X461" s="107" t="s">
        <v>64</v>
      </c>
      <c r="Y461" s="44" t="s">
        <v>1187</v>
      </c>
      <c r="Z461" s="95" t="s">
        <v>1188</v>
      </c>
      <c r="AA461" s="44" t="s">
        <v>1189</v>
      </c>
      <c r="AB461" s="44" t="s">
        <v>1776</v>
      </c>
      <c r="AC461" s="44"/>
    </row>
    <row r="462" spans="1:29" s="45" customFormat="1" x14ac:dyDescent="0.2">
      <c r="A462" s="55" t="s">
        <v>1115</v>
      </c>
      <c r="B462" s="55" t="s">
        <v>647</v>
      </c>
      <c r="C462" s="47">
        <v>6</v>
      </c>
      <c r="D462" s="48">
        <v>12</v>
      </c>
      <c r="E462" s="31" t="s">
        <v>30</v>
      </c>
      <c r="F462" s="49" t="s">
        <v>289</v>
      </c>
      <c r="G462" s="122" t="s">
        <v>310</v>
      </c>
      <c r="H462" s="126" t="s">
        <v>36</v>
      </c>
      <c r="I462" s="49" t="s">
        <v>295</v>
      </c>
      <c r="J462" s="122" t="s">
        <v>315</v>
      </c>
      <c r="K462" s="126" t="s">
        <v>47</v>
      </c>
      <c r="L462" s="49" t="s">
        <v>274</v>
      </c>
      <c r="M462" s="122" t="s">
        <v>295</v>
      </c>
      <c r="N462" s="126" t="s">
        <v>51</v>
      </c>
      <c r="O462" s="49" t="s">
        <v>295</v>
      </c>
      <c r="P462" s="122" t="s">
        <v>315</v>
      </c>
      <c r="Q462" s="126" t="s">
        <v>51</v>
      </c>
      <c r="R462" s="49" t="s">
        <v>295</v>
      </c>
      <c r="S462" s="122" t="s">
        <v>315</v>
      </c>
      <c r="T462" s="126" t="s">
        <v>33</v>
      </c>
      <c r="U462" s="32" t="s">
        <v>1082</v>
      </c>
      <c r="V462" s="106" t="str">
        <f>VLOOKUP(U462,[24]Sportstätten!A231:D504,2,0)</f>
        <v>Reisewitzer Straße 30</v>
      </c>
      <c r="W462" s="112" t="str">
        <f>VLOOKUP(U462,[24]Sportstätten!A231:D504,3,0)</f>
        <v>01159</v>
      </c>
      <c r="X462" s="106" t="str">
        <f>VLOOKUP(U462,[24]Sportstätten!A231:D504,4,0)</f>
        <v>Dresden</v>
      </c>
      <c r="Y462" s="32" t="s">
        <v>1452</v>
      </c>
      <c r="Z462" s="96" t="s">
        <v>1453</v>
      </c>
      <c r="AA462" s="44" t="s">
        <v>1454</v>
      </c>
      <c r="AB462" s="44" t="s">
        <v>1455</v>
      </c>
      <c r="AC462" s="32" t="s">
        <v>1456</v>
      </c>
    </row>
    <row r="463" spans="1:29" s="45" customFormat="1" x14ac:dyDescent="0.2">
      <c r="A463" s="55" t="s">
        <v>1115</v>
      </c>
      <c r="B463" s="55" t="s">
        <v>647</v>
      </c>
      <c r="C463" s="47">
        <v>12</v>
      </c>
      <c r="D463" s="48">
        <v>99</v>
      </c>
      <c r="E463" s="31" t="s">
        <v>30</v>
      </c>
      <c r="F463" s="49" t="s">
        <v>315</v>
      </c>
      <c r="G463" s="122" t="s">
        <v>335</v>
      </c>
      <c r="H463" s="126" t="s">
        <v>36</v>
      </c>
      <c r="I463" s="49" t="s">
        <v>335</v>
      </c>
      <c r="J463" s="122" t="s">
        <v>356</v>
      </c>
      <c r="K463" s="126" t="s">
        <v>36</v>
      </c>
      <c r="L463" s="49" t="s">
        <v>315</v>
      </c>
      <c r="M463" s="122" t="s">
        <v>335</v>
      </c>
      <c r="N463" s="126" t="s">
        <v>47</v>
      </c>
      <c r="O463" s="49" t="s">
        <v>320</v>
      </c>
      <c r="P463" s="122" t="s">
        <v>340</v>
      </c>
      <c r="Q463" s="126" t="s">
        <v>51</v>
      </c>
      <c r="R463" s="49" t="s">
        <v>315</v>
      </c>
      <c r="S463" s="122" t="s">
        <v>335</v>
      </c>
      <c r="T463" s="126" t="s">
        <v>33</v>
      </c>
      <c r="U463" s="32" t="s">
        <v>1082</v>
      </c>
      <c r="V463" s="106" t="str">
        <f>VLOOKUP(U463,[24]Sportstätten!A232:D505,2,0)</f>
        <v>Reisewitzer Straße 30</v>
      </c>
      <c r="W463" s="112" t="str">
        <f>VLOOKUP(U463,[24]Sportstätten!A232:D505,3,0)</f>
        <v>01159</v>
      </c>
      <c r="X463" s="106" t="str">
        <f>VLOOKUP(U463,[24]Sportstätten!A232:D505,4,0)</f>
        <v>Dresden</v>
      </c>
      <c r="Y463" s="32" t="s">
        <v>1452</v>
      </c>
      <c r="Z463" s="96" t="s">
        <v>1453</v>
      </c>
      <c r="AA463" s="44" t="s">
        <v>1454</v>
      </c>
      <c r="AB463" s="44" t="s">
        <v>1455</v>
      </c>
      <c r="AC463" s="32" t="s">
        <v>1456</v>
      </c>
    </row>
    <row r="464" spans="1:29" s="45" customFormat="1" x14ac:dyDescent="0.2">
      <c r="A464" s="53" t="s">
        <v>98</v>
      </c>
      <c r="B464" s="53" t="s">
        <v>655</v>
      </c>
      <c r="C464" s="47">
        <v>4</v>
      </c>
      <c r="D464" s="48">
        <v>6</v>
      </c>
      <c r="E464" s="46" t="s">
        <v>30</v>
      </c>
      <c r="F464" s="49" t="s">
        <v>254</v>
      </c>
      <c r="G464" s="122" t="s">
        <v>269</v>
      </c>
      <c r="H464" s="126" t="s">
        <v>51</v>
      </c>
      <c r="I464" s="49" t="s">
        <v>254</v>
      </c>
      <c r="J464" s="122" t="s">
        <v>269</v>
      </c>
      <c r="K464" s="126" t="s">
        <v>47</v>
      </c>
      <c r="L464" s="49"/>
      <c r="M464" s="122"/>
      <c r="N464" s="126"/>
      <c r="O464" s="49"/>
      <c r="P464" s="122"/>
      <c r="Q464" s="126"/>
      <c r="R464" s="49"/>
      <c r="S464" s="122"/>
      <c r="T464" s="126"/>
      <c r="U464" s="44" t="s">
        <v>128</v>
      </c>
      <c r="V464" s="106" t="s">
        <v>129</v>
      </c>
      <c r="W464" s="113" t="s">
        <v>130</v>
      </c>
      <c r="X464" s="107" t="s">
        <v>64</v>
      </c>
      <c r="Y464" s="44" t="s">
        <v>1791</v>
      </c>
      <c r="Z464" s="95" t="s">
        <v>1792</v>
      </c>
      <c r="AA464" s="44" t="s">
        <v>1793</v>
      </c>
      <c r="AB464" s="44" t="s">
        <v>1794</v>
      </c>
      <c r="AC464" s="44"/>
    </row>
    <row r="465" spans="1:29" s="45" customFormat="1" x14ac:dyDescent="0.2">
      <c r="A465" s="53" t="s">
        <v>98</v>
      </c>
      <c r="B465" s="53" t="s">
        <v>655</v>
      </c>
      <c r="C465" s="47">
        <v>6</v>
      </c>
      <c r="D465" s="48">
        <v>8</v>
      </c>
      <c r="E465" s="46" t="s">
        <v>30</v>
      </c>
      <c r="F465" s="49" t="s">
        <v>35</v>
      </c>
      <c r="G465" s="122" t="s">
        <v>295</v>
      </c>
      <c r="H465" s="126" t="s">
        <v>36</v>
      </c>
      <c r="I465" s="49" t="s">
        <v>274</v>
      </c>
      <c r="J465" s="122" t="s">
        <v>295</v>
      </c>
      <c r="K465" s="126" t="s">
        <v>47</v>
      </c>
      <c r="L465" s="49"/>
      <c r="M465" s="122"/>
      <c r="N465" s="126"/>
      <c r="O465" s="49"/>
      <c r="P465" s="122"/>
      <c r="Q465" s="126"/>
      <c r="R465" s="49"/>
      <c r="S465" s="122"/>
      <c r="T465" s="126"/>
      <c r="U465" s="44" t="s">
        <v>128</v>
      </c>
      <c r="V465" s="106" t="s">
        <v>129</v>
      </c>
      <c r="W465" s="113" t="s">
        <v>130</v>
      </c>
      <c r="X465" s="107" t="s">
        <v>64</v>
      </c>
      <c r="Y465" s="44" t="s">
        <v>1791</v>
      </c>
      <c r="Z465" s="95" t="s">
        <v>1792</v>
      </c>
      <c r="AA465" s="44" t="s">
        <v>1793</v>
      </c>
      <c r="AB465" s="44" t="s">
        <v>1794</v>
      </c>
      <c r="AC465" s="44"/>
    </row>
    <row r="466" spans="1:29" s="45" customFormat="1" x14ac:dyDescent="0.2">
      <c r="A466" s="53" t="s">
        <v>98</v>
      </c>
      <c r="B466" s="53" t="s">
        <v>655</v>
      </c>
      <c r="C466" s="47">
        <v>8</v>
      </c>
      <c r="D466" s="48">
        <v>12</v>
      </c>
      <c r="E466" s="46" t="s">
        <v>30</v>
      </c>
      <c r="F466" s="49" t="s">
        <v>284</v>
      </c>
      <c r="G466" s="122" t="s">
        <v>315</v>
      </c>
      <c r="H466" s="126" t="s">
        <v>51</v>
      </c>
      <c r="I466" s="49" t="s">
        <v>295</v>
      </c>
      <c r="J466" s="122" t="s">
        <v>325</v>
      </c>
      <c r="K466" s="126" t="s">
        <v>47</v>
      </c>
      <c r="L466" s="49"/>
      <c r="M466" s="122"/>
      <c r="N466" s="126"/>
      <c r="O466" s="49"/>
      <c r="P466" s="122"/>
      <c r="Q466" s="126"/>
      <c r="R466" s="49"/>
      <c r="S466" s="122"/>
      <c r="T466" s="126"/>
      <c r="U466" s="44" t="s">
        <v>128</v>
      </c>
      <c r="V466" s="106" t="s">
        <v>129</v>
      </c>
      <c r="W466" s="113" t="s">
        <v>130</v>
      </c>
      <c r="X466" s="107" t="s">
        <v>64</v>
      </c>
      <c r="Y466" s="44" t="s">
        <v>1791</v>
      </c>
      <c r="Z466" s="95" t="s">
        <v>1792</v>
      </c>
      <c r="AA466" s="44" t="s">
        <v>1793</v>
      </c>
      <c r="AB466" s="44" t="s">
        <v>1794</v>
      </c>
      <c r="AC466" s="44"/>
    </row>
    <row r="467" spans="1:29" s="45" customFormat="1" x14ac:dyDescent="0.2">
      <c r="A467" s="53" t="s">
        <v>98</v>
      </c>
      <c r="B467" s="53" t="s">
        <v>655</v>
      </c>
      <c r="C467" s="47">
        <v>6</v>
      </c>
      <c r="D467" s="48">
        <v>10</v>
      </c>
      <c r="E467" s="46" t="s">
        <v>30</v>
      </c>
      <c r="F467" s="49" t="s">
        <v>284</v>
      </c>
      <c r="G467" s="122" t="s">
        <v>305</v>
      </c>
      <c r="H467" s="126" t="s">
        <v>51</v>
      </c>
      <c r="I467" s="49"/>
      <c r="J467" s="122"/>
      <c r="K467" s="126"/>
      <c r="L467" s="49"/>
      <c r="M467" s="122"/>
      <c r="N467" s="126"/>
      <c r="O467" s="49"/>
      <c r="P467" s="122"/>
      <c r="Q467" s="126"/>
      <c r="R467" s="49"/>
      <c r="S467" s="122"/>
      <c r="T467" s="126"/>
      <c r="U467" s="44" t="s">
        <v>155</v>
      </c>
      <c r="V467" s="106" t="s">
        <v>156</v>
      </c>
      <c r="W467" s="113" t="s">
        <v>82</v>
      </c>
      <c r="X467" s="107" t="s">
        <v>64</v>
      </c>
      <c r="Y467" s="44" t="s">
        <v>1791</v>
      </c>
      <c r="Z467" s="95" t="s">
        <v>1792</v>
      </c>
      <c r="AA467" s="44" t="s">
        <v>1793</v>
      </c>
      <c r="AB467" s="44" t="s">
        <v>1794</v>
      </c>
      <c r="AC467" s="44"/>
    </row>
    <row r="468" spans="1:29" s="45" customFormat="1" x14ac:dyDescent="0.2">
      <c r="A468" s="53" t="s">
        <v>98</v>
      </c>
      <c r="B468" s="53" t="s">
        <v>655</v>
      </c>
      <c r="C468" s="47">
        <v>11</v>
      </c>
      <c r="D468" s="48">
        <v>18</v>
      </c>
      <c r="E468" s="46" t="s">
        <v>30</v>
      </c>
      <c r="F468" s="49" t="s">
        <v>305</v>
      </c>
      <c r="G468" s="122" t="s">
        <v>335</v>
      </c>
      <c r="H468" s="126" t="s">
        <v>51</v>
      </c>
      <c r="I468" s="49" t="s">
        <v>305</v>
      </c>
      <c r="J468" s="122" t="s">
        <v>335</v>
      </c>
      <c r="K468" s="126" t="s">
        <v>51</v>
      </c>
      <c r="L468" s="49"/>
      <c r="M468" s="122"/>
      <c r="N468" s="126"/>
      <c r="O468" s="49"/>
      <c r="P468" s="122"/>
      <c r="Q468" s="126"/>
      <c r="R468" s="49"/>
      <c r="S468" s="122"/>
      <c r="T468" s="126"/>
      <c r="U468" s="44" t="s">
        <v>155</v>
      </c>
      <c r="V468" s="106" t="s">
        <v>156</v>
      </c>
      <c r="W468" s="113" t="s">
        <v>82</v>
      </c>
      <c r="X468" s="107" t="s">
        <v>64</v>
      </c>
      <c r="Y468" s="44" t="s">
        <v>1791</v>
      </c>
      <c r="Z468" s="95" t="s">
        <v>1792</v>
      </c>
      <c r="AA468" s="44" t="s">
        <v>1793</v>
      </c>
      <c r="AB468" s="44" t="s">
        <v>1794</v>
      </c>
      <c r="AC468" s="44"/>
    </row>
    <row r="469" spans="1:29" s="45" customFormat="1" x14ac:dyDescent="0.2">
      <c r="A469" s="53" t="s">
        <v>1087</v>
      </c>
      <c r="B469" s="53" t="s">
        <v>655</v>
      </c>
      <c r="C469" s="47">
        <v>6</v>
      </c>
      <c r="D469" s="48">
        <v>10</v>
      </c>
      <c r="E469" s="46" t="s">
        <v>74</v>
      </c>
      <c r="F469" s="49" t="s">
        <v>305</v>
      </c>
      <c r="G469" s="122" t="s">
        <v>325</v>
      </c>
      <c r="H469" s="126" t="s">
        <v>36</v>
      </c>
      <c r="I469" s="49"/>
      <c r="J469" s="122"/>
      <c r="K469" s="126"/>
      <c r="L469" s="49"/>
      <c r="M469" s="122"/>
      <c r="N469" s="126"/>
      <c r="O469" s="49"/>
      <c r="P469" s="122"/>
      <c r="Q469" s="126"/>
      <c r="R469" s="49"/>
      <c r="S469" s="122"/>
      <c r="T469" s="126"/>
      <c r="U469" s="44" t="s">
        <v>835</v>
      </c>
      <c r="V469" s="107" t="str">
        <f>VLOOKUP(U469,[13]Sportstätten!A113:D386,2,0)</f>
        <v xml:space="preserve">Leisniger Straße 76 </v>
      </c>
      <c r="W469" s="113" t="str">
        <f>VLOOKUP(U469,[13]Sportstätten!A113:D386,3,0)</f>
        <v>01127</v>
      </c>
      <c r="X469" s="107" t="str">
        <f>VLOOKUP(U469,[13]Sportstätten!A113:D386,4,0)</f>
        <v>Dresden</v>
      </c>
      <c r="Y469" s="44" t="s">
        <v>1302</v>
      </c>
      <c r="Z469" s="95"/>
      <c r="AA469" s="44" t="s">
        <v>1303</v>
      </c>
      <c r="AB469" s="44" t="s">
        <v>1256</v>
      </c>
      <c r="AC469" s="44" t="s">
        <v>1314</v>
      </c>
    </row>
    <row r="470" spans="1:29" s="45" customFormat="1" x14ac:dyDescent="0.2">
      <c r="A470" s="53" t="s">
        <v>1087</v>
      </c>
      <c r="B470" s="53" t="s">
        <v>655</v>
      </c>
      <c r="C470" s="47">
        <v>8</v>
      </c>
      <c r="D470" s="48">
        <v>14</v>
      </c>
      <c r="E470" s="46" t="s">
        <v>30</v>
      </c>
      <c r="F470" s="49" t="s">
        <v>254</v>
      </c>
      <c r="G470" s="122" t="s">
        <v>274</v>
      </c>
      <c r="H470" s="126" t="s">
        <v>33</v>
      </c>
      <c r="I470" s="49"/>
      <c r="J470" s="122"/>
      <c r="K470" s="126"/>
      <c r="L470" s="49"/>
      <c r="M470" s="122"/>
      <c r="N470" s="126"/>
      <c r="O470" s="49"/>
      <c r="P470" s="122"/>
      <c r="Q470" s="126"/>
      <c r="R470" s="49"/>
      <c r="S470" s="122"/>
      <c r="T470" s="126"/>
      <c r="U470" s="44" t="s">
        <v>835</v>
      </c>
      <c r="V470" s="107" t="str">
        <f>VLOOKUP(U470,[13]Sportstätten!A116:D389,2,0)</f>
        <v xml:space="preserve">Leisniger Straße 76 </v>
      </c>
      <c r="W470" s="113" t="str">
        <f>VLOOKUP(U470,[13]Sportstätten!A116:D389,3,0)</f>
        <v>01127</v>
      </c>
      <c r="X470" s="107" t="str">
        <f>VLOOKUP(U470,[13]Sportstätten!A116:D389,4,0)</f>
        <v>Dresden</v>
      </c>
      <c r="Y470" s="44" t="s">
        <v>1302</v>
      </c>
      <c r="Z470" s="95"/>
      <c r="AA470" s="44" t="s">
        <v>1319</v>
      </c>
      <c r="AB470" s="44" t="s">
        <v>1256</v>
      </c>
      <c r="AC470" s="44" t="s">
        <v>1320</v>
      </c>
    </row>
    <row r="471" spans="1:29" s="45" customFormat="1" x14ac:dyDescent="0.2">
      <c r="A471" s="53" t="s">
        <v>1087</v>
      </c>
      <c r="B471" s="53" t="s">
        <v>655</v>
      </c>
      <c r="C471" s="47">
        <v>16</v>
      </c>
      <c r="D471" s="48">
        <v>99</v>
      </c>
      <c r="E471" s="46" t="s">
        <v>30</v>
      </c>
      <c r="F471" s="49" t="s">
        <v>325</v>
      </c>
      <c r="G471" s="122" t="s">
        <v>356</v>
      </c>
      <c r="H471" s="126" t="s">
        <v>33</v>
      </c>
      <c r="I471" s="49"/>
      <c r="J471" s="122"/>
      <c r="K471" s="126"/>
      <c r="L471" s="49"/>
      <c r="M471" s="122"/>
      <c r="N471" s="126"/>
      <c r="O471" s="49"/>
      <c r="P471" s="122"/>
      <c r="Q471" s="126"/>
      <c r="R471" s="49"/>
      <c r="S471" s="122"/>
      <c r="T471" s="126"/>
      <c r="U471" s="44" t="s">
        <v>382</v>
      </c>
      <c r="V471" s="107" t="s">
        <v>383</v>
      </c>
      <c r="W471" s="113" t="s">
        <v>130</v>
      </c>
      <c r="X471" s="107" t="s">
        <v>64</v>
      </c>
      <c r="Y471" s="44" t="s">
        <v>1257</v>
      </c>
      <c r="Z471" s="95"/>
      <c r="AA471" s="44" t="s">
        <v>1258</v>
      </c>
      <c r="AB471" s="44" t="s">
        <v>1256</v>
      </c>
      <c r="AC471" s="44" t="s">
        <v>1327</v>
      </c>
    </row>
    <row r="472" spans="1:29" s="45" customFormat="1" x14ac:dyDescent="0.2">
      <c r="A472" s="53" t="s">
        <v>1087</v>
      </c>
      <c r="B472" s="53" t="s">
        <v>655</v>
      </c>
      <c r="C472" s="47">
        <v>6</v>
      </c>
      <c r="D472" s="48">
        <v>9</v>
      </c>
      <c r="E472" s="46" t="s">
        <v>30</v>
      </c>
      <c r="F472" s="49" t="s">
        <v>305</v>
      </c>
      <c r="G472" s="122" t="s">
        <v>325</v>
      </c>
      <c r="H472" s="126" t="s">
        <v>36</v>
      </c>
      <c r="I472" s="49"/>
      <c r="J472" s="122"/>
      <c r="K472" s="126"/>
      <c r="L472" s="49"/>
      <c r="M472" s="122"/>
      <c r="N472" s="126"/>
      <c r="O472" s="49"/>
      <c r="P472" s="122"/>
      <c r="Q472" s="126"/>
      <c r="R472" s="49"/>
      <c r="S472" s="122"/>
      <c r="T472" s="126"/>
      <c r="U472" s="44" t="s">
        <v>835</v>
      </c>
      <c r="V472" s="107" t="str">
        <f>VLOOKUP(U472,[13]Sportstätten!A119:D392,2,0)</f>
        <v xml:space="preserve">Leisniger Straße 76 </v>
      </c>
      <c r="W472" s="113" t="str">
        <f>VLOOKUP(U472,[13]Sportstätten!A119:D392,3,0)</f>
        <v>01127</v>
      </c>
      <c r="X472" s="107" t="str">
        <f>VLOOKUP(U472,[13]Sportstätten!A119:D392,4,0)</f>
        <v>Dresden</v>
      </c>
      <c r="Y472" s="44" t="s">
        <v>1322</v>
      </c>
      <c r="Z472" s="95"/>
      <c r="AA472" s="44" t="s">
        <v>1303</v>
      </c>
      <c r="AB472" s="44" t="s">
        <v>1256</v>
      </c>
      <c r="AC472" s="44"/>
    </row>
    <row r="473" spans="1:29" s="45" customFormat="1" x14ac:dyDescent="0.2">
      <c r="A473" s="53" t="s">
        <v>1087</v>
      </c>
      <c r="B473" s="53" t="s">
        <v>655</v>
      </c>
      <c r="C473" s="47">
        <v>8</v>
      </c>
      <c r="D473" s="48">
        <v>16</v>
      </c>
      <c r="E473" s="46" t="s">
        <v>30</v>
      </c>
      <c r="F473" s="49" t="s">
        <v>284</v>
      </c>
      <c r="G473" s="122" t="s">
        <v>315</v>
      </c>
      <c r="H473" s="126" t="s">
        <v>33</v>
      </c>
      <c r="I473" s="49"/>
      <c r="J473" s="122"/>
      <c r="K473" s="126"/>
      <c r="L473" s="49"/>
      <c r="M473" s="122"/>
      <c r="N473" s="126"/>
      <c r="O473" s="49"/>
      <c r="P473" s="122"/>
      <c r="Q473" s="126"/>
      <c r="R473" s="49"/>
      <c r="S473" s="122"/>
      <c r="T473" s="126"/>
      <c r="U473" s="44" t="s">
        <v>449</v>
      </c>
      <c r="V473" s="107" t="s">
        <v>450</v>
      </c>
      <c r="W473" s="113" t="s">
        <v>241</v>
      </c>
      <c r="X473" s="107" t="s">
        <v>64</v>
      </c>
      <c r="Y473" s="44" t="s">
        <v>1302</v>
      </c>
      <c r="Z473" s="95"/>
      <c r="AA473" s="44" t="s">
        <v>1319</v>
      </c>
      <c r="AB473" s="44" t="s">
        <v>1256</v>
      </c>
      <c r="AC473" s="44" t="s">
        <v>1320</v>
      </c>
    </row>
    <row r="474" spans="1:29" s="45" customFormat="1" x14ac:dyDescent="0.2">
      <c r="A474" s="53" t="s">
        <v>1100</v>
      </c>
      <c r="B474" s="53" t="s">
        <v>655</v>
      </c>
      <c r="C474" s="47">
        <v>5</v>
      </c>
      <c r="D474" s="48">
        <v>7</v>
      </c>
      <c r="E474" s="46" t="s">
        <v>30</v>
      </c>
      <c r="F474" s="49" t="s">
        <v>274</v>
      </c>
      <c r="G474" s="122" t="s">
        <v>295</v>
      </c>
      <c r="H474" s="126" t="s">
        <v>36</v>
      </c>
      <c r="I474" s="49"/>
      <c r="J474" s="122"/>
      <c r="K474" s="126"/>
      <c r="L474" s="49"/>
      <c r="M474" s="122"/>
      <c r="N474" s="126"/>
      <c r="O474" s="49"/>
      <c r="P474" s="122"/>
      <c r="Q474" s="126"/>
      <c r="R474" s="49"/>
      <c r="S474" s="122"/>
      <c r="T474" s="126"/>
      <c r="U474" s="44" t="s">
        <v>188</v>
      </c>
      <c r="V474" s="107" t="str">
        <f>VLOOKUP(U474,[10]Sportstätten!A26:D299,2,0)</f>
        <v>Enderstraße 59</v>
      </c>
      <c r="W474" s="113" t="str">
        <f>VLOOKUP(U474,[10]Sportstätten!A26:D299,3,0)</f>
        <v>01277</v>
      </c>
      <c r="X474" s="107" t="str">
        <f>VLOOKUP(U474,[10]Sportstätten!A26:D299,4,0)</f>
        <v>Dresden</v>
      </c>
      <c r="Y474" s="44"/>
      <c r="Z474" s="95" t="s">
        <v>1205</v>
      </c>
      <c r="AA474" s="44" t="s">
        <v>1206</v>
      </c>
      <c r="AB474" s="44" t="s">
        <v>1207</v>
      </c>
      <c r="AC474" s="44"/>
    </row>
    <row r="475" spans="1:29" s="45" customFormat="1" x14ac:dyDescent="0.2">
      <c r="A475" s="53" t="s">
        <v>1100</v>
      </c>
      <c r="B475" s="53" t="s">
        <v>655</v>
      </c>
      <c r="C475" s="47">
        <v>8</v>
      </c>
      <c r="D475" s="48">
        <v>12</v>
      </c>
      <c r="E475" s="46" t="s">
        <v>30</v>
      </c>
      <c r="F475" s="49" t="s">
        <v>295</v>
      </c>
      <c r="G475" s="122" t="s">
        <v>315</v>
      </c>
      <c r="H475" s="126" t="s">
        <v>36</v>
      </c>
      <c r="I475" s="49"/>
      <c r="J475" s="122"/>
      <c r="K475" s="126"/>
      <c r="L475" s="49"/>
      <c r="M475" s="122"/>
      <c r="N475" s="126"/>
      <c r="O475" s="49"/>
      <c r="P475" s="122"/>
      <c r="Q475" s="126"/>
      <c r="R475" s="49"/>
      <c r="S475" s="122"/>
      <c r="T475" s="126"/>
      <c r="U475" s="44" t="s">
        <v>188</v>
      </c>
      <c r="V475" s="107" t="str">
        <f>VLOOKUP(U475,[10]Sportstätten!A27:D300,2,0)</f>
        <v>Enderstraße 59</v>
      </c>
      <c r="W475" s="113" t="str">
        <f>VLOOKUP(U475,[10]Sportstätten!A27:D300,3,0)</f>
        <v>01277</v>
      </c>
      <c r="X475" s="107" t="str">
        <f>VLOOKUP(U475,[10]Sportstätten!A27:D300,4,0)</f>
        <v>Dresden</v>
      </c>
      <c r="Y475" s="44"/>
      <c r="Z475" s="95" t="s">
        <v>1205</v>
      </c>
      <c r="AA475" s="44" t="s">
        <v>1206</v>
      </c>
      <c r="AB475" s="44" t="s">
        <v>1207</v>
      </c>
      <c r="AC475" s="44"/>
    </row>
    <row r="476" spans="1:29" s="45" customFormat="1" x14ac:dyDescent="0.2">
      <c r="A476" s="53" t="s">
        <v>1100</v>
      </c>
      <c r="B476" s="53" t="s">
        <v>655</v>
      </c>
      <c r="C476" s="47">
        <v>3</v>
      </c>
      <c r="D476" s="48">
        <v>4</v>
      </c>
      <c r="E476" s="46" t="s">
        <v>30</v>
      </c>
      <c r="F476" s="49" t="s">
        <v>35</v>
      </c>
      <c r="G476" s="122" t="s">
        <v>279</v>
      </c>
      <c r="H476" s="126" t="s">
        <v>51</v>
      </c>
      <c r="I476" s="49" t="s">
        <v>284</v>
      </c>
      <c r="J476" s="122" t="s">
        <v>300</v>
      </c>
      <c r="K476" s="126" t="s">
        <v>51</v>
      </c>
      <c r="L476" s="49"/>
      <c r="M476" s="122"/>
      <c r="N476" s="126"/>
      <c r="O476" s="49"/>
      <c r="P476" s="122"/>
      <c r="Q476" s="126"/>
      <c r="R476" s="49"/>
      <c r="S476" s="122"/>
      <c r="T476" s="126"/>
      <c r="U476" s="44" t="s">
        <v>188</v>
      </c>
      <c r="V476" s="107" t="str">
        <f>VLOOKUP(U476,[10]Sportstätten!A2:D302,2,0)</f>
        <v>Enderstraße 59</v>
      </c>
      <c r="W476" s="113" t="s">
        <v>82</v>
      </c>
      <c r="X476" s="107" t="s">
        <v>64</v>
      </c>
      <c r="Y476" s="44"/>
      <c r="Z476" s="95" t="s">
        <v>1205</v>
      </c>
      <c r="AA476" s="44" t="s">
        <v>1206</v>
      </c>
      <c r="AB476" s="44" t="s">
        <v>1207</v>
      </c>
      <c r="AC476" s="44"/>
    </row>
    <row r="477" spans="1:29" s="45" customFormat="1" x14ac:dyDescent="0.2">
      <c r="A477" s="53" t="s">
        <v>1100</v>
      </c>
      <c r="B477" s="53" t="s">
        <v>655</v>
      </c>
      <c r="C477" s="47">
        <v>8</v>
      </c>
      <c r="D477" s="48">
        <v>18</v>
      </c>
      <c r="E477" s="46" t="s">
        <v>30</v>
      </c>
      <c r="F477" s="49" t="s">
        <v>274</v>
      </c>
      <c r="G477" s="122" t="s">
        <v>295</v>
      </c>
      <c r="H477" s="126" t="s">
        <v>33</v>
      </c>
      <c r="I477" s="49"/>
      <c r="J477" s="122"/>
      <c r="K477" s="126"/>
      <c r="L477" s="49"/>
      <c r="M477" s="122"/>
      <c r="N477" s="126"/>
      <c r="O477" s="49"/>
      <c r="P477" s="122"/>
      <c r="Q477" s="126"/>
      <c r="R477" s="49"/>
      <c r="S477" s="122"/>
      <c r="T477" s="126"/>
      <c r="U477" s="44" t="s">
        <v>188</v>
      </c>
      <c r="V477" s="107" t="str">
        <f>VLOOKUP(U477,[10]Sportstätten!A5:D305,2,0)</f>
        <v>Enderstraße 59</v>
      </c>
      <c r="W477" s="113" t="s">
        <v>82</v>
      </c>
      <c r="X477" s="107" t="s">
        <v>64</v>
      </c>
      <c r="Y477" s="44"/>
      <c r="Z477" s="95" t="s">
        <v>1205</v>
      </c>
      <c r="AA477" s="44" t="s">
        <v>1206</v>
      </c>
      <c r="AB477" s="44" t="s">
        <v>1207</v>
      </c>
      <c r="AC477" s="44" t="s">
        <v>1209</v>
      </c>
    </row>
    <row r="478" spans="1:29" s="45" customFormat="1" x14ac:dyDescent="0.2">
      <c r="A478" s="53" t="s">
        <v>1102</v>
      </c>
      <c r="B478" s="53" t="s">
        <v>655</v>
      </c>
      <c r="C478" s="47">
        <v>4</v>
      </c>
      <c r="D478" s="48">
        <v>6</v>
      </c>
      <c r="E478" s="46" t="s">
        <v>30</v>
      </c>
      <c r="F478" s="49" t="s">
        <v>284</v>
      </c>
      <c r="G478" s="122" t="s">
        <v>305</v>
      </c>
      <c r="H478" s="126" t="s">
        <v>47</v>
      </c>
      <c r="I478" s="49" t="s">
        <v>284</v>
      </c>
      <c r="J478" s="122" t="s">
        <v>305</v>
      </c>
      <c r="K478" s="126" t="s">
        <v>51</v>
      </c>
      <c r="L478" s="49"/>
      <c r="M478" s="122"/>
      <c r="N478" s="126"/>
      <c r="O478" s="49"/>
      <c r="P478" s="122"/>
      <c r="Q478" s="126"/>
      <c r="R478" s="49"/>
      <c r="S478" s="122"/>
      <c r="T478" s="126"/>
      <c r="U478" s="44" t="s">
        <v>188</v>
      </c>
      <c r="V478" s="106" t="s">
        <v>189</v>
      </c>
      <c r="W478" s="113" t="s">
        <v>82</v>
      </c>
      <c r="X478" s="107" t="s">
        <v>64</v>
      </c>
      <c r="Y478" s="44" t="s">
        <v>1694</v>
      </c>
      <c r="Z478" s="95" t="s">
        <v>1695</v>
      </c>
      <c r="AA478" s="44" t="s">
        <v>1696</v>
      </c>
      <c r="AB478" s="44" t="s">
        <v>1697</v>
      </c>
      <c r="AC478" s="44"/>
    </row>
    <row r="479" spans="1:29" s="45" customFormat="1" x14ac:dyDescent="0.2">
      <c r="A479" s="53" t="s">
        <v>1102</v>
      </c>
      <c r="B479" s="53" t="s">
        <v>655</v>
      </c>
      <c r="C479" s="47">
        <v>6</v>
      </c>
      <c r="D479" s="48">
        <v>10</v>
      </c>
      <c r="E479" s="46" t="s">
        <v>30</v>
      </c>
      <c r="F479" s="49" t="s">
        <v>274</v>
      </c>
      <c r="G479" s="122" t="s">
        <v>300</v>
      </c>
      <c r="H479" s="126" t="s">
        <v>33</v>
      </c>
      <c r="I479" s="49"/>
      <c r="J479" s="122"/>
      <c r="K479" s="126"/>
      <c r="L479" s="49"/>
      <c r="M479" s="122"/>
      <c r="N479" s="126"/>
      <c r="O479" s="49"/>
      <c r="P479" s="122"/>
      <c r="Q479" s="126"/>
      <c r="R479" s="49"/>
      <c r="S479" s="122"/>
      <c r="T479" s="126"/>
      <c r="U479" s="44" t="s">
        <v>188</v>
      </c>
      <c r="V479" s="106" t="s">
        <v>189</v>
      </c>
      <c r="W479" s="113" t="s">
        <v>82</v>
      </c>
      <c r="X479" s="107" t="s">
        <v>64</v>
      </c>
      <c r="Y479" s="44" t="s">
        <v>1694</v>
      </c>
      <c r="Z479" s="95" t="s">
        <v>1695</v>
      </c>
      <c r="AA479" s="44" t="s">
        <v>1696</v>
      </c>
      <c r="AB479" s="44" t="s">
        <v>1697</v>
      </c>
      <c r="AC479" s="44"/>
    </row>
    <row r="480" spans="1:29" s="45" customFormat="1" x14ac:dyDescent="0.2">
      <c r="A480" s="53" t="s">
        <v>482</v>
      </c>
      <c r="B480" s="53" t="s">
        <v>1685</v>
      </c>
      <c r="C480" s="47">
        <v>3</v>
      </c>
      <c r="D480" s="48">
        <v>5</v>
      </c>
      <c r="E480" s="46" t="s">
        <v>30</v>
      </c>
      <c r="F480" s="49" t="s">
        <v>305</v>
      </c>
      <c r="G480" s="122" t="s">
        <v>325</v>
      </c>
      <c r="H480" s="126" t="s">
        <v>42</v>
      </c>
      <c r="I480" s="49"/>
      <c r="J480" s="122"/>
      <c r="K480" s="126"/>
      <c r="L480" s="49"/>
      <c r="M480" s="122"/>
      <c r="N480" s="126"/>
      <c r="O480" s="49"/>
      <c r="P480" s="122"/>
      <c r="Q480" s="126"/>
      <c r="R480" s="49"/>
      <c r="S480" s="122"/>
      <c r="T480" s="126"/>
      <c r="U480" s="44" t="s">
        <v>1686</v>
      </c>
      <c r="V480" s="106" t="s">
        <v>1687</v>
      </c>
      <c r="W480" s="105" t="s">
        <v>93</v>
      </c>
      <c r="X480" s="105" t="s">
        <v>64</v>
      </c>
      <c r="Y480" s="44" t="s">
        <v>1688</v>
      </c>
      <c r="Z480" s="95" t="s">
        <v>1689</v>
      </c>
      <c r="AA480" s="44" t="s">
        <v>1690</v>
      </c>
      <c r="AB480" s="44" t="s">
        <v>1691</v>
      </c>
      <c r="AC480" s="44"/>
    </row>
    <row r="481" spans="1:29" s="45" customFormat="1" x14ac:dyDescent="0.2">
      <c r="A481" s="53" t="s">
        <v>482</v>
      </c>
      <c r="B481" s="53" t="s">
        <v>1685</v>
      </c>
      <c r="C481" s="47">
        <v>6</v>
      </c>
      <c r="D481" s="48">
        <v>10</v>
      </c>
      <c r="E481" s="46" t="s">
        <v>30</v>
      </c>
      <c r="F481" s="49" t="s">
        <v>284</v>
      </c>
      <c r="G481" s="122" t="s">
        <v>325</v>
      </c>
      <c r="H481" s="126" t="s">
        <v>36</v>
      </c>
      <c r="I481" s="49" t="s">
        <v>274</v>
      </c>
      <c r="J481" s="122" t="s">
        <v>315</v>
      </c>
      <c r="K481" s="126" t="s">
        <v>42</v>
      </c>
      <c r="L481" s="49"/>
      <c r="M481" s="122"/>
      <c r="N481" s="126"/>
      <c r="O481" s="49"/>
      <c r="P481" s="122"/>
      <c r="Q481" s="126"/>
      <c r="R481" s="49"/>
      <c r="S481" s="122"/>
      <c r="T481" s="126"/>
      <c r="U481" s="44" t="s">
        <v>461</v>
      </c>
      <c r="V481" s="106" t="s">
        <v>462</v>
      </c>
      <c r="W481" s="105" t="s">
        <v>93</v>
      </c>
      <c r="X481" s="105" t="s">
        <v>64</v>
      </c>
      <c r="Y481" s="44" t="s">
        <v>1688</v>
      </c>
      <c r="Z481" s="95" t="s">
        <v>1689</v>
      </c>
      <c r="AA481" s="44" t="s">
        <v>1690</v>
      </c>
      <c r="AB481" s="44" t="s">
        <v>1691</v>
      </c>
      <c r="AC481" s="44" t="s">
        <v>1692</v>
      </c>
    </row>
    <row r="482" spans="1:29" s="45" customFormat="1" x14ac:dyDescent="0.2">
      <c r="A482" s="53" t="s">
        <v>482</v>
      </c>
      <c r="B482" s="53" t="s">
        <v>1685</v>
      </c>
      <c r="C482" s="47">
        <v>11</v>
      </c>
      <c r="D482" s="48">
        <v>15</v>
      </c>
      <c r="E482" s="46" t="s">
        <v>30</v>
      </c>
      <c r="F482" s="49" t="s">
        <v>295</v>
      </c>
      <c r="G482" s="122" t="s">
        <v>335</v>
      </c>
      <c r="H482" s="126" t="s">
        <v>36</v>
      </c>
      <c r="I482" s="49" t="s">
        <v>295</v>
      </c>
      <c r="J482" s="122" t="s">
        <v>335</v>
      </c>
      <c r="K482" s="126" t="s">
        <v>42</v>
      </c>
      <c r="L482" s="49"/>
      <c r="M482" s="122"/>
      <c r="N482" s="126"/>
      <c r="O482" s="49"/>
      <c r="P482" s="122"/>
      <c r="Q482" s="126"/>
      <c r="R482" s="49"/>
      <c r="S482" s="122"/>
      <c r="T482" s="126"/>
      <c r="U482" s="44" t="s">
        <v>461</v>
      </c>
      <c r="V482" s="106" t="s">
        <v>462</v>
      </c>
      <c r="W482" s="105" t="s">
        <v>93</v>
      </c>
      <c r="X482" s="105" t="s">
        <v>64</v>
      </c>
      <c r="Y482" s="44" t="s">
        <v>1688</v>
      </c>
      <c r="Z482" s="95" t="s">
        <v>1689</v>
      </c>
      <c r="AA482" s="44" t="s">
        <v>1690</v>
      </c>
      <c r="AB482" s="44" t="s">
        <v>1691</v>
      </c>
      <c r="AC482" s="44" t="s">
        <v>1693</v>
      </c>
    </row>
    <row r="483" spans="1:29" s="45" customFormat="1" x14ac:dyDescent="0.2">
      <c r="A483" s="53" t="s">
        <v>482</v>
      </c>
      <c r="B483" s="53" t="s">
        <v>1685</v>
      </c>
      <c r="C483" s="47">
        <v>16</v>
      </c>
      <c r="D483" s="48">
        <v>99</v>
      </c>
      <c r="E483" s="46" t="s">
        <v>30</v>
      </c>
      <c r="F483" s="49" t="s">
        <v>335</v>
      </c>
      <c r="G483" s="122" t="s">
        <v>376</v>
      </c>
      <c r="H483" s="126" t="s">
        <v>36</v>
      </c>
      <c r="I483" s="49" t="s">
        <v>335</v>
      </c>
      <c r="J483" s="122" t="s">
        <v>381</v>
      </c>
      <c r="K483" s="126" t="s">
        <v>42</v>
      </c>
      <c r="L483" s="49"/>
      <c r="M483" s="122"/>
      <c r="N483" s="126"/>
      <c r="O483" s="49"/>
      <c r="P483" s="122"/>
      <c r="Q483" s="126"/>
      <c r="R483" s="49"/>
      <c r="S483" s="122"/>
      <c r="T483" s="126"/>
      <c r="U483" s="44" t="s">
        <v>461</v>
      </c>
      <c r="V483" s="106" t="s">
        <v>462</v>
      </c>
      <c r="W483" s="105" t="s">
        <v>93</v>
      </c>
      <c r="X483" s="105" t="s">
        <v>64</v>
      </c>
      <c r="Y483" s="44" t="s">
        <v>1688</v>
      </c>
      <c r="Z483" s="95" t="s">
        <v>1689</v>
      </c>
      <c r="AA483" s="44" t="s">
        <v>1690</v>
      </c>
      <c r="AB483" s="44" t="s">
        <v>1691</v>
      </c>
      <c r="AC483" s="44" t="s">
        <v>1693</v>
      </c>
    </row>
    <row r="484" spans="1:29" s="45" customFormat="1" x14ac:dyDescent="0.2">
      <c r="A484" s="53" t="s">
        <v>1100</v>
      </c>
      <c r="B484" s="53" t="s">
        <v>659</v>
      </c>
      <c r="C484" s="47">
        <v>13</v>
      </c>
      <c r="D484" s="48">
        <v>17</v>
      </c>
      <c r="E484" s="46" t="s">
        <v>30</v>
      </c>
      <c r="F484" s="49" t="s">
        <v>315</v>
      </c>
      <c r="G484" s="122" t="s">
        <v>335</v>
      </c>
      <c r="H484" s="126" t="s">
        <v>36</v>
      </c>
      <c r="I484" s="49"/>
      <c r="J484" s="122"/>
      <c r="K484" s="126"/>
      <c r="L484" s="49"/>
      <c r="M484" s="122"/>
      <c r="N484" s="126"/>
      <c r="O484" s="49"/>
      <c r="P484" s="122"/>
      <c r="Q484" s="126"/>
      <c r="R484" s="49"/>
      <c r="S484" s="122"/>
      <c r="T484" s="126"/>
      <c r="U484" s="44" t="s">
        <v>188</v>
      </c>
      <c r="V484" s="107" t="str">
        <f>VLOOKUP(U484,[10]Sportstätten!A28:D301,2,0)</f>
        <v>Enderstraße 59</v>
      </c>
      <c r="W484" s="113" t="str">
        <f>VLOOKUP(U484,[10]Sportstätten!A28:D301,3,0)</f>
        <v>01277</v>
      </c>
      <c r="X484" s="107" t="str">
        <f>VLOOKUP(U484,[10]Sportstätten!A28:D301,4,0)</f>
        <v>Dresden</v>
      </c>
      <c r="Y484" s="44"/>
      <c r="Z484" s="95" t="s">
        <v>1205</v>
      </c>
      <c r="AA484" s="44" t="s">
        <v>1206</v>
      </c>
      <c r="AB484" s="44" t="s">
        <v>1207</v>
      </c>
      <c r="AC484" s="44"/>
    </row>
    <row r="485" spans="1:29" s="45" customFormat="1" x14ac:dyDescent="0.2">
      <c r="A485" s="53" t="s">
        <v>1100</v>
      </c>
      <c r="B485" s="53" t="s">
        <v>659</v>
      </c>
      <c r="C485" s="47">
        <v>18</v>
      </c>
      <c r="D485" s="48">
        <v>28</v>
      </c>
      <c r="E485" s="46" t="s">
        <v>30</v>
      </c>
      <c r="F485" s="49" t="s">
        <v>335</v>
      </c>
      <c r="G485" s="122" t="s">
        <v>366</v>
      </c>
      <c r="H485" s="126" t="s">
        <v>36</v>
      </c>
      <c r="I485" s="49"/>
      <c r="J485" s="122"/>
      <c r="K485" s="126"/>
      <c r="L485" s="49"/>
      <c r="M485" s="122"/>
      <c r="N485" s="126"/>
      <c r="O485" s="49"/>
      <c r="P485" s="122"/>
      <c r="Q485" s="126"/>
      <c r="R485" s="49"/>
      <c r="S485" s="122"/>
      <c r="T485" s="126"/>
      <c r="U485" s="44" t="s">
        <v>188</v>
      </c>
      <c r="V485" s="107" t="str">
        <f>VLOOKUP(U485,[10]Sportstätten!A3:D303,2,0)</f>
        <v>Enderstraße 59</v>
      </c>
      <c r="W485" s="113" t="s">
        <v>82</v>
      </c>
      <c r="X485" s="107" t="s">
        <v>64</v>
      </c>
      <c r="Y485" s="44"/>
      <c r="Z485" s="95" t="s">
        <v>1205</v>
      </c>
      <c r="AA485" s="44" t="s">
        <v>1206</v>
      </c>
      <c r="AB485" s="44" t="s">
        <v>1207</v>
      </c>
      <c r="AC485" s="44"/>
    </row>
    <row r="486" spans="1:29" s="45" customFormat="1" x14ac:dyDescent="0.2">
      <c r="A486" s="53" t="s">
        <v>1100</v>
      </c>
      <c r="B486" s="53" t="s">
        <v>659</v>
      </c>
      <c r="C486" s="47">
        <v>14</v>
      </c>
      <c r="D486" s="48">
        <v>28</v>
      </c>
      <c r="E486" s="46" t="s">
        <v>74</v>
      </c>
      <c r="F486" s="49" t="s">
        <v>315</v>
      </c>
      <c r="G486" s="122" t="s">
        <v>356</v>
      </c>
      <c r="H486" s="126" t="s">
        <v>33</v>
      </c>
      <c r="I486" s="49"/>
      <c r="J486" s="122"/>
      <c r="K486" s="126"/>
      <c r="L486" s="49"/>
      <c r="M486" s="122"/>
      <c r="N486" s="126"/>
      <c r="O486" s="49"/>
      <c r="P486" s="122"/>
      <c r="Q486" s="126"/>
      <c r="R486" s="49"/>
      <c r="S486" s="122"/>
      <c r="T486" s="126"/>
      <c r="U486" s="44" t="s">
        <v>188</v>
      </c>
      <c r="V486" s="107" t="str">
        <f>VLOOKUP(U486,[10]Sportstätten!A4:D304,2,0)</f>
        <v>Enderstraße 59</v>
      </c>
      <c r="W486" s="113" t="s">
        <v>82</v>
      </c>
      <c r="X486" s="107" t="s">
        <v>64</v>
      </c>
      <c r="Y486" s="44"/>
      <c r="Z486" s="95" t="s">
        <v>1205</v>
      </c>
      <c r="AA486" s="44" t="s">
        <v>1206</v>
      </c>
      <c r="AB486" s="44" t="s">
        <v>1207</v>
      </c>
      <c r="AC486" s="44" t="s">
        <v>1208</v>
      </c>
    </row>
    <row r="487" spans="1:29" s="45" customFormat="1" x14ac:dyDescent="0.2">
      <c r="A487" s="55" t="s">
        <v>1105</v>
      </c>
      <c r="B487" s="55" t="s">
        <v>663</v>
      </c>
      <c r="C487" s="47">
        <v>6</v>
      </c>
      <c r="D487" s="48">
        <v>8</v>
      </c>
      <c r="E487" s="31" t="s">
        <v>30</v>
      </c>
      <c r="F487" s="49" t="s">
        <v>325</v>
      </c>
      <c r="G487" s="122" t="s">
        <v>345</v>
      </c>
      <c r="H487" s="126" t="s">
        <v>33</v>
      </c>
      <c r="I487" s="49"/>
      <c r="J487" s="122"/>
      <c r="K487" s="126"/>
      <c r="L487" s="49"/>
      <c r="M487" s="122"/>
      <c r="N487" s="126"/>
      <c r="O487" s="49"/>
      <c r="P487" s="122"/>
      <c r="Q487" s="126"/>
      <c r="R487" s="49"/>
      <c r="S487" s="122"/>
      <c r="T487" s="126"/>
      <c r="U487" s="32" t="s">
        <v>177</v>
      </c>
      <c r="V487" s="107" t="s">
        <v>178</v>
      </c>
      <c r="W487" s="113" t="s">
        <v>179</v>
      </c>
      <c r="X487" s="107" t="s">
        <v>64</v>
      </c>
      <c r="Y487" s="32" t="s">
        <v>1394</v>
      </c>
      <c r="Z487" s="95"/>
      <c r="AA487" s="32" t="s">
        <v>1395</v>
      </c>
      <c r="AB487" s="32" t="s">
        <v>1396</v>
      </c>
      <c r="AC487" s="32"/>
    </row>
    <row r="488" spans="1:29" s="45" customFormat="1" x14ac:dyDescent="0.2">
      <c r="A488" s="55" t="s">
        <v>1105</v>
      </c>
      <c r="B488" s="55" t="s">
        <v>663</v>
      </c>
      <c r="C488" s="47">
        <v>9</v>
      </c>
      <c r="D488" s="48">
        <v>13</v>
      </c>
      <c r="E488" s="31" t="s">
        <v>30</v>
      </c>
      <c r="F488" s="49" t="s">
        <v>335</v>
      </c>
      <c r="G488" s="122" t="s">
        <v>356</v>
      </c>
      <c r="H488" s="126" t="s">
        <v>36</v>
      </c>
      <c r="I488" s="49"/>
      <c r="J488" s="122"/>
      <c r="K488" s="126"/>
      <c r="L488" s="49"/>
      <c r="M488" s="122"/>
      <c r="N488" s="126"/>
      <c r="O488" s="49"/>
      <c r="P488" s="122"/>
      <c r="Q488" s="126"/>
      <c r="R488" s="49"/>
      <c r="S488" s="122"/>
      <c r="T488" s="126"/>
      <c r="U488" s="32" t="s">
        <v>160</v>
      </c>
      <c r="V488" s="107" t="s">
        <v>161</v>
      </c>
      <c r="W488" s="113" t="s">
        <v>162</v>
      </c>
      <c r="X488" s="107" t="s">
        <v>64</v>
      </c>
      <c r="Y488" s="32" t="s">
        <v>1397</v>
      </c>
      <c r="Z488" s="95"/>
      <c r="AA488" s="32" t="s">
        <v>1395</v>
      </c>
      <c r="AB488" s="32" t="s">
        <v>1396</v>
      </c>
      <c r="AC488" s="32"/>
    </row>
    <row r="489" spans="1:29" s="45" customFormat="1" x14ac:dyDescent="0.2">
      <c r="A489" s="55" t="s">
        <v>1105</v>
      </c>
      <c r="B489" s="55" t="s">
        <v>663</v>
      </c>
      <c r="C489" s="47">
        <v>9</v>
      </c>
      <c r="D489" s="48">
        <v>13</v>
      </c>
      <c r="E489" s="31" t="s">
        <v>30</v>
      </c>
      <c r="F489" s="49" t="s">
        <v>330</v>
      </c>
      <c r="G489" s="122" t="s">
        <v>350</v>
      </c>
      <c r="H489" s="126" t="s">
        <v>51</v>
      </c>
      <c r="I489" s="49"/>
      <c r="J489" s="122"/>
      <c r="K489" s="126"/>
      <c r="L489" s="49"/>
      <c r="M489" s="122"/>
      <c r="N489" s="126"/>
      <c r="O489" s="49"/>
      <c r="P489" s="122"/>
      <c r="Q489" s="126"/>
      <c r="R489" s="49"/>
      <c r="S489" s="122"/>
      <c r="T489" s="126"/>
      <c r="U489" s="32" t="s">
        <v>166</v>
      </c>
      <c r="V489" s="107" t="s">
        <v>167</v>
      </c>
      <c r="W489" s="113" t="s">
        <v>63</v>
      </c>
      <c r="X489" s="107" t="s">
        <v>64</v>
      </c>
      <c r="Y489" s="32" t="s">
        <v>1398</v>
      </c>
      <c r="Z489" s="95"/>
      <c r="AA489" s="32" t="s">
        <v>1395</v>
      </c>
      <c r="AB489" s="32" t="s">
        <v>1396</v>
      </c>
      <c r="AC489" s="32" t="s">
        <v>1399</v>
      </c>
    </row>
    <row r="490" spans="1:29" s="45" customFormat="1" x14ac:dyDescent="0.2">
      <c r="A490" s="55" t="s">
        <v>1105</v>
      </c>
      <c r="B490" s="55" t="s">
        <v>663</v>
      </c>
      <c r="C490" s="47">
        <v>14</v>
      </c>
      <c r="D490" s="48">
        <v>17</v>
      </c>
      <c r="E490" s="31" t="s">
        <v>30</v>
      </c>
      <c r="F490" s="49" t="s">
        <v>356</v>
      </c>
      <c r="G490" s="122" t="s">
        <v>376</v>
      </c>
      <c r="H490" s="126" t="s">
        <v>51</v>
      </c>
      <c r="I490" s="49"/>
      <c r="J490" s="122"/>
      <c r="K490" s="126"/>
      <c r="L490" s="49"/>
      <c r="M490" s="122"/>
      <c r="N490" s="126"/>
      <c r="O490" s="49"/>
      <c r="P490" s="122"/>
      <c r="Q490" s="126"/>
      <c r="R490" s="49"/>
      <c r="S490" s="122"/>
      <c r="T490" s="126"/>
      <c r="U490" s="32" t="s">
        <v>166</v>
      </c>
      <c r="V490" s="107" t="s">
        <v>167</v>
      </c>
      <c r="W490" s="113" t="s">
        <v>63</v>
      </c>
      <c r="X490" s="107" t="s">
        <v>64</v>
      </c>
      <c r="Y490" s="32" t="s">
        <v>1398</v>
      </c>
      <c r="Z490" s="95"/>
      <c r="AA490" s="32" t="s">
        <v>1395</v>
      </c>
      <c r="AB490" s="32" t="s">
        <v>1396</v>
      </c>
      <c r="AC490" s="32" t="s">
        <v>1400</v>
      </c>
    </row>
    <row r="491" spans="1:29" s="45" customFormat="1" x14ac:dyDescent="0.2">
      <c r="A491" s="53" t="s">
        <v>1106</v>
      </c>
      <c r="B491" s="53" t="s">
        <v>663</v>
      </c>
      <c r="C491" s="47">
        <v>16</v>
      </c>
      <c r="D491" s="48">
        <v>99</v>
      </c>
      <c r="E491" s="46" t="s">
        <v>30</v>
      </c>
      <c r="F491" s="49" t="s">
        <v>356</v>
      </c>
      <c r="G491" s="122" t="s">
        <v>376</v>
      </c>
      <c r="H491" s="126" t="s">
        <v>51</v>
      </c>
      <c r="I491" s="49"/>
      <c r="J491" s="122"/>
      <c r="K491" s="126"/>
      <c r="L491" s="49"/>
      <c r="M491" s="122"/>
      <c r="N491" s="126"/>
      <c r="O491" s="49"/>
      <c r="P491" s="122"/>
      <c r="Q491" s="126"/>
      <c r="R491" s="49"/>
      <c r="S491" s="122"/>
      <c r="T491" s="126"/>
      <c r="U491" s="44" t="s">
        <v>166</v>
      </c>
      <c r="V491" s="106" t="s">
        <v>167</v>
      </c>
      <c r="W491" s="105" t="s">
        <v>63</v>
      </c>
      <c r="X491" s="105" t="s">
        <v>64</v>
      </c>
      <c r="Y491" s="44" t="s">
        <v>1599</v>
      </c>
      <c r="Z491" s="95"/>
      <c r="AA491" s="44" t="s">
        <v>1593</v>
      </c>
      <c r="AB491" s="44" t="s">
        <v>1594</v>
      </c>
      <c r="AC491" s="44" t="s">
        <v>1600</v>
      </c>
    </row>
    <row r="492" spans="1:29" s="45" customFormat="1" x14ac:dyDescent="0.2">
      <c r="A492" s="53" t="s">
        <v>1106</v>
      </c>
      <c r="B492" s="53" t="s">
        <v>663</v>
      </c>
      <c r="C492" s="47">
        <v>16</v>
      </c>
      <c r="D492" s="48">
        <v>99</v>
      </c>
      <c r="E492" s="46" t="s">
        <v>30</v>
      </c>
      <c r="F492" s="49" t="s">
        <v>356</v>
      </c>
      <c r="G492" s="122" t="s">
        <v>376</v>
      </c>
      <c r="H492" s="126" t="s">
        <v>36</v>
      </c>
      <c r="I492" s="49"/>
      <c r="J492" s="122"/>
      <c r="K492" s="126"/>
      <c r="L492" s="49"/>
      <c r="M492" s="122"/>
      <c r="N492" s="126"/>
      <c r="O492" s="49"/>
      <c r="P492" s="122"/>
      <c r="Q492" s="126"/>
      <c r="R492" s="49"/>
      <c r="S492" s="122"/>
      <c r="T492" s="126"/>
      <c r="U492" s="44" t="s">
        <v>166</v>
      </c>
      <c r="V492" s="106" t="s">
        <v>167</v>
      </c>
      <c r="W492" s="105" t="s">
        <v>63</v>
      </c>
      <c r="X492" s="105" t="s">
        <v>64</v>
      </c>
      <c r="Y492" s="44" t="s">
        <v>1774</v>
      </c>
      <c r="Z492" s="95"/>
      <c r="AA492" s="44" t="s">
        <v>1593</v>
      </c>
      <c r="AB492" s="44" t="s">
        <v>1594</v>
      </c>
      <c r="AC492" s="44" t="s">
        <v>1600</v>
      </c>
    </row>
    <row r="493" spans="1:29" s="45" customFormat="1" x14ac:dyDescent="0.2">
      <c r="A493" s="53" t="s">
        <v>1795</v>
      </c>
      <c r="B493" s="53" t="s">
        <v>667</v>
      </c>
      <c r="C493" s="47">
        <v>7</v>
      </c>
      <c r="D493" s="48">
        <v>18</v>
      </c>
      <c r="E493" s="46" t="s">
        <v>30</v>
      </c>
      <c r="F493" s="49" t="s">
        <v>274</v>
      </c>
      <c r="G493" s="122" t="s">
        <v>335</v>
      </c>
      <c r="H493" s="126" t="s">
        <v>33</v>
      </c>
      <c r="I493" s="49"/>
      <c r="J493" s="122"/>
      <c r="K493" s="126"/>
      <c r="L493" s="49"/>
      <c r="M493" s="122"/>
      <c r="N493" s="126"/>
      <c r="O493" s="49"/>
      <c r="P493" s="122"/>
      <c r="Q493" s="126"/>
      <c r="R493" s="49"/>
      <c r="S493" s="122"/>
      <c r="T493" s="126"/>
      <c r="U493" s="44" t="s">
        <v>1742</v>
      </c>
      <c r="V493" s="106" t="s">
        <v>1743</v>
      </c>
      <c r="W493" s="113" t="s">
        <v>257</v>
      </c>
      <c r="X493" s="107" t="s">
        <v>64</v>
      </c>
      <c r="Y493" s="44" t="s">
        <v>1744</v>
      </c>
      <c r="Z493" s="95" t="s">
        <v>1745</v>
      </c>
      <c r="AA493" s="44" t="s">
        <v>1746</v>
      </c>
      <c r="AB493" s="44" t="s">
        <v>1747</v>
      </c>
      <c r="AC493" s="44" t="s">
        <v>1748</v>
      </c>
    </row>
    <row r="494" spans="1:29" s="45" customFormat="1" x14ac:dyDescent="0.2">
      <c r="A494" s="53" t="s">
        <v>1109</v>
      </c>
      <c r="B494" s="53" t="s">
        <v>667</v>
      </c>
      <c r="C494" s="47">
        <v>11</v>
      </c>
      <c r="D494" s="48">
        <v>16</v>
      </c>
      <c r="E494" s="46" t="s">
        <v>30</v>
      </c>
      <c r="F494" s="49" t="s">
        <v>35</v>
      </c>
      <c r="G494" s="122" t="s">
        <v>284</v>
      </c>
      <c r="H494" s="126" t="s">
        <v>42</v>
      </c>
      <c r="I494" s="49" t="s">
        <v>284</v>
      </c>
      <c r="J494" s="122" t="s">
        <v>305</v>
      </c>
      <c r="K494" s="126" t="s">
        <v>42</v>
      </c>
      <c r="L494" s="49" t="s">
        <v>305</v>
      </c>
      <c r="M494" s="122" t="s">
        <v>325</v>
      </c>
      <c r="N494" s="126" t="s">
        <v>42</v>
      </c>
      <c r="O494" s="49"/>
      <c r="P494" s="122"/>
      <c r="Q494" s="126"/>
      <c r="R494" s="49"/>
      <c r="S494" s="122"/>
      <c r="T494" s="126"/>
      <c r="U494" s="44" t="s">
        <v>1211</v>
      </c>
      <c r="V494" s="106" t="s">
        <v>1665</v>
      </c>
      <c r="W494" s="105" t="s">
        <v>82</v>
      </c>
      <c r="X494" s="105" t="s">
        <v>64</v>
      </c>
      <c r="Y494" s="44" t="s">
        <v>1212</v>
      </c>
      <c r="Z494" s="95"/>
      <c r="AA494" s="44" t="s">
        <v>1213</v>
      </c>
      <c r="AB494" s="44" t="s">
        <v>1214</v>
      </c>
      <c r="AC494" s="44" t="s">
        <v>1666</v>
      </c>
    </row>
    <row r="495" spans="1:29" s="45" customFormat="1" x14ac:dyDescent="0.2">
      <c r="A495" s="53" t="s">
        <v>1109</v>
      </c>
      <c r="B495" s="53" t="s">
        <v>667</v>
      </c>
      <c r="C495" s="47">
        <v>11</v>
      </c>
      <c r="D495" s="48">
        <v>16</v>
      </c>
      <c r="E495" s="46" t="s">
        <v>30</v>
      </c>
      <c r="F495" s="49" t="s">
        <v>269</v>
      </c>
      <c r="G495" s="122" t="s">
        <v>300</v>
      </c>
      <c r="H495" s="126" t="s">
        <v>42</v>
      </c>
      <c r="I495" s="49"/>
      <c r="J495" s="122"/>
      <c r="K495" s="126"/>
      <c r="L495" s="49"/>
      <c r="M495" s="122"/>
      <c r="N495" s="126"/>
      <c r="O495" s="49"/>
      <c r="P495" s="122"/>
      <c r="Q495" s="126"/>
      <c r="R495" s="49"/>
      <c r="S495" s="122"/>
      <c r="T495" s="126"/>
      <c r="U495" s="44" t="s">
        <v>372</v>
      </c>
      <c r="V495" s="106" t="s">
        <v>373</v>
      </c>
      <c r="W495" s="105" t="s">
        <v>88</v>
      </c>
      <c r="X495" s="105" t="s">
        <v>64</v>
      </c>
      <c r="Y495" s="44" t="s">
        <v>1212</v>
      </c>
      <c r="Z495" s="95"/>
      <c r="AA495" s="44" t="s">
        <v>1213</v>
      </c>
      <c r="AB495" s="44" t="s">
        <v>1214</v>
      </c>
      <c r="AC495" s="44" t="s">
        <v>1215</v>
      </c>
    </row>
    <row r="496" spans="1:29" s="45" customFormat="1" x14ac:dyDescent="0.2">
      <c r="A496" s="53" t="s">
        <v>1109</v>
      </c>
      <c r="B496" s="53" t="s">
        <v>667</v>
      </c>
      <c r="C496" s="47">
        <v>14</v>
      </c>
      <c r="D496" s="48">
        <v>18</v>
      </c>
      <c r="E496" s="46" t="s">
        <v>30</v>
      </c>
      <c r="F496" s="49" t="s">
        <v>269</v>
      </c>
      <c r="G496" s="122" t="s">
        <v>315</v>
      </c>
      <c r="H496" s="126" t="s">
        <v>42</v>
      </c>
      <c r="I496" s="49"/>
      <c r="J496" s="122"/>
      <c r="K496" s="126"/>
      <c r="L496" s="49"/>
      <c r="M496" s="122"/>
      <c r="N496" s="126"/>
      <c r="O496" s="49"/>
      <c r="P496" s="122"/>
      <c r="Q496" s="126"/>
      <c r="R496" s="49"/>
      <c r="S496" s="122"/>
      <c r="T496" s="126"/>
      <c r="U496" s="44" t="s">
        <v>1211</v>
      </c>
      <c r="V496" s="106" t="s">
        <v>1665</v>
      </c>
      <c r="W496" s="106" t="s">
        <v>82</v>
      </c>
      <c r="X496" s="106" t="s">
        <v>64</v>
      </c>
      <c r="Y496" s="44" t="s">
        <v>1212</v>
      </c>
      <c r="Z496" s="95"/>
      <c r="AA496" s="44" t="s">
        <v>1213</v>
      </c>
      <c r="AB496" s="44" t="s">
        <v>1214</v>
      </c>
      <c r="AC496" s="44" t="s">
        <v>1666</v>
      </c>
    </row>
    <row r="497" spans="1:128" s="45" customFormat="1" x14ac:dyDescent="0.2">
      <c r="A497" s="53" t="s">
        <v>1123</v>
      </c>
      <c r="B497" s="53" t="s">
        <v>667</v>
      </c>
      <c r="C497" s="47">
        <v>10</v>
      </c>
      <c r="D497" s="48">
        <v>13</v>
      </c>
      <c r="E497" s="46" t="s">
        <v>30</v>
      </c>
      <c r="F497" s="49" t="s">
        <v>274</v>
      </c>
      <c r="G497" s="122" t="s">
        <v>295</v>
      </c>
      <c r="H497" s="126" t="s">
        <v>51</v>
      </c>
      <c r="I497" s="49"/>
      <c r="J497" s="122"/>
      <c r="K497" s="126"/>
      <c r="L497" s="49"/>
      <c r="M497" s="122"/>
      <c r="N497" s="126"/>
      <c r="O497" s="49"/>
      <c r="P497" s="122"/>
      <c r="Q497" s="126"/>
      <c r="R497" s="49"/>
      <c r="S497" s="122"/>
      <c r="T497" s="126"/>
      <c r="U497" s="44" t="s">
        <v>966</v>
      </c>
      <c r="V497" s="107" t="s">
        <v>967</v>
      </c>
      <c r="W497" s="113" t="s">
        <v>109</v>
      </c>
      <c r="X497" s="107" t="s">
        <v>64</v>
      </c>
      <c r="Y497" s="44" t="s">
        <v>1251</v>
      </c>
      <c r="Z497" s="95"/>
      <c r="AA497" s="44" t="s">
        <v>1252</v>
      </c>
      <c r="AB497" s="44"/>
      <c r="AC497" s="44"/>
    </row>
    <row r="498" spans="1:128" s="45" customFormat="1" x14ac:dyDescent="0.2">
      <c r="A498" s="53" t="s">
        <v>1123</v>
      </c>
      <c r="B498" s="53" t="s">
        <v>667</v>
      </c>
      <c r="C498" s="47">
        <v>6</v>
      </c>
      <c r="D498" s="48">
        <v>10</v>
      </c>
      <c r="E498" s="46" t="s">
        <v>30</v>
      </c>
      <c r="F498" s="49" t="s">
        <v>295</v>
      </c>
      <c r="G498" s="122" t="s">
        <v>315</v>
      </c>
      <c r="H498" s="126" t="s">
        <v>51</v>
      </c>
      <c r="I498" s="49"/>
      <c r="J498" s="122"/>
      <c r="K498" s="126"/>
      <c r="L498" s="49"/>
      <c r="M498" s="122"/>
      <c r="N498" s="126"/>
      <c r="O498" s="49"/>
      <c r="P498" s="122"/>
      <c r="Q498" s="126"/>
      <c r="R498" s="49"/>
      <c r="S498" s="122"/>
      <c r="T498" s="126"/>
      <c r="U498" s="44" t="s">
        <v>966</v>
      </c>
      <c r="V498" s="107" t="s">
        <v>967</v>
      </c>
      <c r="W498" s="113" t="s">
        <v>109</v>
      </c>
      <c r="X498" s="107" t="s">
        <v>64</v>
      </c>
      <c r="Y498" s="44" t="s">
        <v>1251</v>
      </c>
      <c r="Z498" s="95"/>
      <c r="AA498" s="44" t="s">
        <v>1252</v>
      </c>
      <c r="AB498" s="44"/>
      <c r="AC498" s="44"/>
    </row>
    <row r="499" spans="1:128" s="45" customFormat="1" x14ac:dyDescent="0.2">
      <c r="A499" s="53" t="s">
        <v>1123</v>
      </c>
      <c r="B499" s="53" t="s">
        <v>667</v>
      </c>
      <c r="C499" s="47">
        <v>15</v>
      </c>
      <c r="D499" s="48">
        <v>17</v>
      </c>
      <c r="E499" s="46" t="s">
        <v>30</v>
      </c>
      <c r="F499" s="49" t="s">
        <v>315</v>
      </c>
      <c r="G499" s="122" t="s">
        <v>335</v>
      </c>
      <c r="H499" s="126" t="s">
        <v>51</v>
      </c>
      <c r="I499" s="49"/>
      <c r="J499" s="122"/>
      <c r="K499" s="126"/>
      <c r="L499" s="49"/>
      <c r="M499" s="122"/>
      <c r="N499" s="126"/>
      <c r="O499" s="49"/>
      <c r="P499" s="122"/>
      <c r="Q499" s="126"/>
      <c r="R499" s="49"/>
      <c r="S499" s="122"/>
      <c r="T499" s="126"/>
      <c r="U499" s="44" t="s">
        <v>966</v>
      </c>
      <c r="V499" s="107" t="s">
        <v>967</v>
      </c>
      <c r="W499" s="113" t="s">
        <v>109</v>
      </c>
      <c r="X499" s="107" t="s">
        <v>64</v>
      </c>
      <c r="Y499" s="44" t="s">
        <v>1251</v>
      </c>
      <c r="Z499" s="95"/>
      <c r="AA499" s="44" t="s">
        <v>1252</v>
      </c>
      <c r="AB499" s="44"/>
      <c r="AC499" s="44"/>
    </row>
    <row r="500" spans="1:128" s="45" customFormat="1" x14ac:dyDescent="0.2">
      <c r="A500" s="53" t="s">
        <v>1087</v>
      </c>
      <c r="B500" s="53" t="s">
        <v>671</v>
      </c>
      <c r="C500" s="47">
        <v>16</v>
      </c>
      <c r="D500" s="48">
        <v>99</v>
      </c>
      <c r="E500" s="46" t="s">
        <v>30</v>
      </c>
      <c r="F500" s="49" t="s">
        <v>325</v>
      </c>
      <c r="G500" s="122" t="s">
        <v>356</v>
      </c>
      <c r="H500" s="126" t="s">
        <v>47</v>
      </c>
      <c r="I500" s="49"/>
      <c r="J500" s="122"/>
      <c r="K500" s="126"/>
      <c r="L500" s="49"/>
      <c r="M500" s="122"/>
      <c r="N500" s="126"/>
      <c r="O500" s="49"/>
      <c r="P500" s="122"/>
      <c r="Q500" s="126"/>
      <c r="R500" s="49"/>
      <c r="S500" s="122"/>
      <c r="T500" s="126"/>
      <c r="U500" s="44" t="s">
        <v>408</v>
      </c>
      <c r="V500" s="107" t="s">
        <v>409</v>
      </c>
      <c r="W500" s="113" t="s">
        <v>116</v>
      </c>
      <c r="X500" s="107" t="s">
        <v>64</v>
      </c>
      <c r="Y500" s="44" t="s">
        <v>1272</v>
      </c>
      <c r="Z500" s="95"/>
      <c r="AA500" s="44" t="s">
        <v>1273</v>
      </c>
      <c r="AB500" s="44" t="s">
        <v>1256</v>
      </c>
      <c r="AC500" s="44"/>
    </row>
    <row r="501" spans="1:128" s="45" customFormat="1" x14ac:dyDescent="0.2">
      <c r="A501" s="53" t="s">
        <v>1087</v>
      </c>
      <c r="B501" s="53" t="s">
        <v>671</v>
      </c>
      <c r="C501" s="47">
        <v>16</v>
      </c>
      <c r="D501" s="48">
        <v>99</v>
      </c>
      <c r="E501" s="46" t="s">
        <v>30</v>
      </c>
      <c r="F501" s="49" t="s">
        <v>335</v>
      </c>
      <c r="G501" s="122" t="s">
        <v>366</v>
      </c>
      <c r="H501" s="126" t="s">
        <v>33</v>
      </c>
      <c r="I501" s="49"/>
      <c r="J501" s="122"/>
      <c r="K501" s="126"/>
      <c r="L501" s="49"/>
      <c r="M501" s="122"/>
      <c r="N501" s="126"/>
      <c r="O501" s="49"/>
      <c r="P501" s="122"/>
      <c r="Q501" s="126"/>
      <c r="R501" s="49"/>
      <c r="S501" s="122"/>
      <c r="T501" s="126"/>
      <c r="U501" s="44" t="s">
        <v>351</v>
      </c>
      <c r="V501" s="107" t="s">
        <v>352</v>
      </c>
      <c r="W501" s="113" t="s">
        <v>353</v>
      </c>
      <c r="X501" s="107" t="s">
        <v>64</v>
      </c>
      <c r="Y501" s="44" t="s">
        <v>1272</v>
      </c>
      <c r="Z501" s="95"/>
      <c r="AA501" s="44" t="s">
        <v>1273</v>
      </c>
      <c r="AB501" s="44" t="s">
        <v>1256</v>
      </c>
      <c r="AC501" s="44"/>
    </row>
    <row r="502" spans="1:128" s="45" customFormat="1" x14ac:dyDescent="0.2">
      <c r="A502" s="55" t="s">
        <v>936</v>
      </c>
      <c r="B502" s="55" t="s">
        <v>675</v>
      </c>
      <c r="C502" s="47">
        <v>8</v>
      </c>
      <c r="D502" s="48">
        <v>99</v>
      </c>
      <c r="E502" s="31" t="s">
        <v>30</v>
      </c>
      <c r="F502" s="49"/>
      <c r="G502" s="122"/>
      <c r="H502" s="126"/>
      <c r="I502" s="49"/>
      <c r="J502" s="122"/>
      <c r="K502" s="126"/>
      <c r="L502" s="49"/>
      <c r="M502" s="122"/>
      <c r="N502" s="126"/>
      <c r="O502" s="49"/>
      <c r="P502" s="122"/>
      <c r="Q502" s="126"/>
      <c r="R502" s="49"/>
      <c r="S502" s="122"/>
      <c r="T502" s="126"/>
      <c r="U502" s="32"/>
      <c r="V502" s="106"/>
      <c r="W502" s="112"/>
      <c r="X502" s="106"/>
      <c r="Y502" s="32" t="s">
        <v>1414</v>
      </c>
      <c r="Z502" s="96"/>
      <c r="AA502" s="32" t="s">
        <v>1415</v>
      </c>
      <c r="AB502" s="44" t="s">
        <v>1410</v>
      </c>
      <c r="AC502" s="32" t="s">
        <v>1411</v>
      </c>
      <c r="AD502" s="30"/>
      <c r="AE502" s="30"/>
      <c r="AF502" s="30"/>
      <c r="AG502" s="30"/>
      <c r="AH502" s="30"/>
      <c r="AI502" s="30"/>
      <c r="AJ502" s="30"/>
      <c r="AK502" s="30"/>
      <c r="AL502" s="30"/>
      <c r="AM502" s="30"/>
      <c r="AN502" s="30"/>
      <c r="AO502" s="30"/>
      <c r="AP502" s="30"/>
      <c r="AQ502" s="30"/>
      <c r="AR502" s="30"/>
      <c r="AS502" s="30"/>
      <c r="AT502" s="30"/>
      <c r="AU502" s="30"/>
      <c r="AV502" s="30"/>
      <c r="AW502" s="30"/>
      <c r="AX502" s="30"/>
      <c r="AY502" s="30"/>
      <c r="AZ502" s="30"/>
      <c r="BA502" s="30"/>
      <c r="BB502" s="30"/>
      <c r="BC502" s="30"/>
      <c r="BD502" s="30"/>
      <c r="BE502" s="30"/>
      <c r="BF502" s="30"/>
      <c r="BG502" s="30"/>
      <c r="BH502" s="30"/>
      <c r="BI502" s="30"/>
      <c r="BJ502" s="30"/>
      <c r="BK502" s="30"/>
      <c r="BL502" s="30"/>
      <c r="BM502" s="30"/>
      <c r="BN502" s="30"/>
      <c r="BO502" s="30"/>
      <c r="BP502" s="30"/>
      <c r="BQ502" s="30"/>
      <c r="BR502" s="30"/>
      <c r="BS502" s="30"/>
      <c r="BT502" s="30"/>
      <c r="BU502" s="30"/>
      <c r="BV502" s="30"/>
      <c r="BW502" s="30"/>
      <c r="BX502" s="30"/>
      <c r="BY502" s="30"/>
      <c r="BZ502" s="30"/>
      <c r="CA502" s="30"/>
      <c r="CB502" s="30"/>
      <c r="CC502" s="30"/>
      <c r="CD502" s="30"/>
      <c r="CE502" s="30"/>
      <c r="CF502" s="30"/>
      <c r="CG502" s="30"/>
      <c r="CH502" s="30"/>
      <c r="CI502" s="30"/>
      <c r="CJ502" s="30"/>
      <c r="CK502" s="30"/>
      <c r="CL502" s="30"/>
      <c r="CM502" s="30"/>
      <c r="CN502" s="30"/>
      <c r="CO502" s="30"/>
      <c r="CP502" s="30"/>
      <c r="CQ502" s="30"/>
      <c r="CR502" s="30"/>
      <c r="CS502" s="30"/>
      <c r="CT502" s="30"/>
      <c r="CU502" s="30"/>
      <c r="CV502" s="30"/>
      <c r="CW502" s="30"/>
      <c r="CX502" s="30"/>
      <c r="CY502" s="30"/>
      <c r="CZ502" s="30"/>
      <c r="DA502" s="30"/>
      <c r="DB502" s="30"/>
      <c r="DC502" s="30"/>
      <c r="DD502" s="30"/>
      <c r="DE502" s="30"/>
      <c r="DF502" s="30"/>
      <c r="DG502" s="30"/>
      <c r="DH502" s="30"/>
      <c r="DI502" s="30"/>
      <c r="DJ502" s="30"/>
      <c r="DK502" s="30"/>
      <c r="DL502" s="30"/>
      <c r="DM502" s="30"/>
      <c r="DN502" s="30"/>
      <c r="DO502" s="30"/>
      <c r="DP502" s="30"/>
      <c r="DQ502" s="30"/>
      <c r="DR502" s="30"/>
      <c r="DS502" s="30"/>
      <c r="DT502" s="30"/>
      <c r="DU502" s="30"/>
      <c r="DV502" s="30"/>
      <c r="DW502" s="30"/>
      <c r="DX502" s="30"/>
    </row>
    <row r="503" spans="1:128" s="45" customFormat="1" x14ac:dyDescent="0.2">
      <c r="A503" s="53" t="s">
        <v>1087</v>
      </c>
      <c r="B503" s="53" t="s">
        <v>675</v>
      </c>
      <c r="C503" s="47">
        <v>10</v>
      </c>
      <c r="D503" s="48">
        <v>17</v>
      </c>
      <c r="E503" s="46" t="s">
        <v>30</v>
      </c>
      <c r="F503" s="49" t="s">
        <v>305</v>
      </c>
      <c r="G503" s="122" t="s">
        <v>345</v>
      </c>
      <c r="H503" s="126" t="s">
        <v>36</v>
      </c>
      <c r="I503" s="49" t="s">
        <v>274</v>
      </c>
      <c r="J503" s="122" t="s">
        <v>305</v>
      </c>
      <c r="K503" s="126" t="s">
        <v>47</v>
      </c>
      <c r="L503" s="49" t="s">
        <v>305</v>
      </c>
      <c r="M503" s="122" t="s">
        <v>335</v>
      </c>
      <c r="N503" s="126" t="s">
        <v>47</v>
      </c>
      <c r="O503" s="49" t="s">
        <v>32</v>
      </c>
      <c r="P503" s="122" t="s">
        <v>274</v>
      </c>
      <c r="Q503" s="126" t="s">
        <v>42</v>
      </c>
      <c r="R503" s="49"/>
      <c r="S503" s="122"/>
      <c r="T503" s="126"/>
      <c r="U503" s="44" t="s">
        <v>805</v>
      </c>
      <c r="V503" s="107" t="str">
        <f>VLOOKUP(U503,[12]Sportstätten!A83:D356,2,0)</f>
        <v xml:space="preserve">Pestalozziplatz 20 </v>
      </c>
      <c r="W503" s="113" t="str">
        <f>VLOOKUP(U503,[12]Sportstätten!A83:D356,3,0)</f>
        <v>01127</v>
      </c>
      <c r="X503" s="107" t="str">
        <f>VLOOKUP(U503,[12]Sportstätten!A83:D356,4,0)</f>
        <v>Dresden</v>
      </c>
      <c r="Y503" s="44" t="s">
        <v>1270</v>
      </c>
      <c r="Z503" s="95" t="s">
        <v>1271</v>
      </c>
      <c r="AA503" s="44"/>
      <c r="AB503" s="44" t="s">
        <v>1256</v>
      </c>
      <c r="AC503" s="44"/>
    </row>
    <row r="504" spans="1:128" s="45" customFormat="1" x14ac:dyDescent="0.2">
      <c r="A504" s="53" t="s">
        <v>1087</v>
      </c>
      <c r="B504" s="53" t="s">
        <v>675</v>
      </c>
      <c r="C504" s="47">
        <v>7</v>
      </c>
      <c r="D504" s="48">
        <v>9</v>
      </c>
      <c r="E504" s="46" t="s">
        <v>30</v>
      </c>
      <c r="F504" s="49" t="s">
        <v>274</v>
      </c>
      <c r="G504" s="122" t="s">
        <v>305</v>
      </c>
      <c r="H504" s="126" t="s">
        <v>47</v>
      </c>
      <c r="I504" s="49"/>
      <c r="J504" s="122"/>
      <c r="K504" s="126"/>
      <c r="L504" s="49"/>
      <c r="M504" s="122"/>
      <c r="N504" s="126"/>
      <c r="O504" s="49"/>
      <c r="P504" s="122"/>
      <c r="Q504" s="126"/>
      <c r="R504" s="49"/>
      <c r="S504" s="122"/>
      <c r="T504" s="126"/>
      <c r="U504" s="44" t="s">
        <v>805</v>
      </c>
      <c r="V504" s="107" t="str">
        <f>VLOOKUP(U504,[12]Sportstätten!A84:D357,2,0)</f>
        <v xml:space="preserve">Pestalozziplatz 20 </v>
      </c>
      <c r="W504" s="113" t="str">
        <f>VLOOKUP(U504,[12]Sportstätten!A84:D357,3,0)</f>
        <v>01127</v>
      </c>
      <c r="X504" s="107" t="str">
        <f>VLOOKUP(U504,[12]Sportstätten!A84:D357,4,0)</f>
        <v>Dresden</v>
      </c>
      <c r="Y504" s="44" t="s">
        <v>1270</v>
      </c>
      <c r="Z504" s="95" t="s">
        <v>1271</v>
      </c>
      <c r="AA504" s="44"/>
      <c r="AB504" s="44" t="s">
        <v>1256</v>
      </c>
      <c r="AC504" s="44"/>
    </row>
    <row r="505" spans="1:128" s="45" customFormat="1" x14ac:dyDescent="0.2">
      <c r="A505" s="53" t="s">
        <v>1087</v>
      </c>
      <c r="B505" s="53" t="s">
        <v>675</v>
      </c>
      <c r="C505" s="47">
        <v>4</v>
      </c>
      <c r="D505" s="48">
        <v>6</v>
      </c>
      <c r="E505" s="46" t="s">
        <v>30</v>
      </c>
      <c r="F505" s="49" t="s">
        <v>32</v>
      </c>
      <c r="G505" s="122" t="s">
        <v>274</v>
      </c>
      <c r="H505" s="126" t="s">
        <v>42</v>
      </c>
      <c r="I505" s="49"/>
      <c r="J505" s="122"/>
      <c r="K505" s="126"/>
      <c r="L505" s="49"/>
      <c r="M505" s="122"/>
      <c r="N505" s="126"/>
      <c r="O505" s="49"/>
      <c r="P505" s="122"/>
      <c r="Q505" s="126"/>
      <c r="R505" s="49"/>
      <c r="S505" s="122"/>
      <c r="T505" s="126"/>
      <c r="U505" s="44" t="s">
        <v>805</v>
      </c>
      <c r="V505" s="107" t="str">
        <f>VLOOKUP(U505,[12]Sportstätten!A85:D358,2,0)</f>
        <v xml:space="preserve">Pestalozziplatz 20 </v>
      </c>
      <c r="W505" s="113" t="str">
        <f>VLOOKUP(U505,[12]Sportstätten!A85:D358,3,0)</f>
        <v>01127</v>
      </c>
      <c r="X505" s="107" t="str">
        <f>VLOOKUP(U505,[12]Sportstätten!A85:D358,4,0)</f>
        <v>Dresden</v>
      </c>
      <c r="Y505" s="44" t="s">
        <v>1270</v>
      </c>
      <c r="Z505" s="95" t="s">
        <v>1271</v>
      </c>
      <c r="AA505" s="44"/>
      <c r="AB505" s="44" t="s">
        <v>1256</v>
      </c>
      <c r="AC505" s="44"/>
    </row>
    <row r="506" spans="1:128" s="45" customFormat="1" x14ac:dyDescent="0.2">
      <c r="A506" s="53" t="s">
        <v>1087</v>
      </c>
      <c r="B506" s="53" t="s">
        <v>675</v>
      </c>
      <c r="C506" s="47">
        <v>12</v>
      </c>
      <c r="D506" s="48">
        <v>99</v>
      </c>
      <c r="E506" s="46" t="s">
        <v>30</v>
      </c>
      <c r="F506" s="49" t="s">
        <v>335</v>
      </c>
      <c r="G506" s="122" t="s">
        <v>366</v>
      </c>
      <c r="H506" s="126" t="s">
        <v>42</v>
      </c>
      <c r="I506" s="49"/>
      <c r="J506" s="122"/>
      <c r="K506" s="126"/>
      <c r="L506" s="49"/>
      <c r="M506" s="122"/>
      <c r="N506" s="126"/>
      <c r="O506" s="49"/>
      <c r="P506" s="122"/>
      <c r="Q506" s="126"/>
      <c r="R506" s="49"/>
      <c r="S506" s="122"/>
      <c r="T506" s="126"/>
      <c r="U506" s="44" t="s">
        <v>805</v>
      </c>
      <c r="V506" s="107" t="str">
        <f>VLOOKUP(U506,[12]Sportstätten!A86:D359,2,0)</f>
        <v xml:space="preserve">Pestalozziplatz 20 </v>
      </c>
      <c r="W506" s="113" t="str">
        <f>VLOOKUP(U506,[12]Sportstätten!A86:D359,3,0)</f>
        <v>01127</v>
      </c>
      <c r="X506" s="107" t="str">
        <f>VLOOKUP(U506,[12]Sportstätten!A86:D359,4,0)</f>
        <v>Dresden</v>
      </c>
      <c r="Y506" s="44" t="s">
        <v>1270</v>
      </c>
      <c r="Z506" s="95" t="s">
        <v>1271</v>
      </c>
      <c r="AA506" s="44"/>
      <c r="AB506" s="44" t="s">
        <v>1256</v>
      </c>
      <c r="AC506" s="44"/>
    </row>
    <row r="507" spans="1:128" s="45" customFormat="1" x14ac:dyDescent="0.2">
      <c r="A507" s="53" t="s">
        <v>1087</v>
      </c>
      <c r="B507" s="53" t="s">
        <v>675</v>
      </c>
      <c r="C507" s="47">
        <v>8</v>
      </c>
      <c r="D507" s="48">
        <v>99</v>
      </c>
      <c r="E507" s="46" t="s">
        <v>30</v>
      </c>
      <c r="F507" s="49" t="s">
        <v>295</v>
      </c>
      <c r="G507" s="122" t="s">
        <v>325</v>
      </c>
      <c r="H507" s="126" t="s">
        <v>51</v>
      </c>
      <c r="I507" s="49"/>
      <c r="J507" s="122"/>
      <c r="K507" s="126"/>
      <c r="L507" s="49"/>
      <c r="M507" s="122"/>
      <c r="N507" s="126"/>
      <c r="O507" s="49"/>
      <c r="P507" s="122"/>
      <c r="Q507" s="126"/>
      <c r="R507" s="49"/>
      <c r="S507" s="122"/>
      <c r="T507" s="126"/>
      <c r="U507" s="44" t="s">
        <v>757</v>
      </c>
      <c r="V507" s="107" t="str">
        <f>VLOOKUP(U507,[13]Sportstätten!A115:D388,2,0)</f>
        <v xml:space="preserve">Gehestraße 10 </v>
      </c>
      <c r="W507" s="113" t="str">
        <f>VLOOKUP(U507,[13]Sportstätten!A115:D388,3,0)</f>
        <v>01127</v>
      </c>
      <c r="X507" s="107" t="str">
        <f>VLOOKUP(U507,[13]Sportstätten!A115:D388,4,0)</f>
        <v>Dresden</v>
      </c>
      <c r="Y507" s="44" t="s">
        <v>1316</v>
      </c>
      <c r="Z507" s="95"/>
      <c r="AA507" s="44" t="s">
        <v>1317</v>
      </c>
      <c r="AB507" s="44" t="s">
        <v>1256</v>
      </c>
      <c r="AC507" s="44" t="s">
        <v>1318</v>
      </c>
    </row>
    <row r="508" spans="1:128" s="45" customFormat="1" x14ac:dyDescent="0.2">
      <c r="A508" s="53" t="s">
        <v>1122</v>
      </c>
      <c r="B508" s="53" t="s">
        <v>675</v>
      </c>
      <c r="C508" s="47">
        <v>7</v>
      </c>
      <c r="D508" s="48">
        <v>17</v>
      </c>
      <c r="E508" s="46" t="s">
        <v>30</v>
      </c>
      <c r="F508" s="49" t="s">
        <v>295</v>
      </c>
      <c r="G508" s="122" t="s">
        <v>335</v>
      </c>
      <c r="H508" s="126" t="s">
        <v>36</v>
      </c>
      <c r="I508" s="49" t="s">
        <v>295</v>
      </c>
      <c r="J508" s="122" t="s">
        <v>335</v>
      </c>
      <c r="K508" s="126" t="s">
        <v>47</v>
      </c>
      <c r="L508" s="49" t="s">
        <v>295</v>
      </c>
      <c r="M508" s="122" t="s">
        <v>335</v>
      </c>
      <c r="N508" s="126" t="s">
        <v>42</v>
      </c>
      <c r="O508" s="49"/>
      <c r="P508" s="122"/>
      <c r="Q508" s="126"/>
      <c r="R508" s="49"/>
      <c r="S508" s="122"/>
      <c r="T508" s="126"/>
      <c r="U508" s="44" t="s">
        <v>493</v>
      </c>
      <c r="V508" s="106" t="s">
        <v>494</v>
      </c>
      <c r="W508" s="113" t="s">
        <v>257</v>
      </c>
      <c r="X508" s="107" t="s">
        <v>64</v>
      </c>
      <c r="Y508" s="44" t="s">
        <v>1702</v>
      </c>
      <c r="Z508" s="95"/>
      <c r="AA508" s="44" t="s">
        <v>1703</v>
      </c>
      <c r="AB508" s="44" t="s">
        <v>1704</v>
      </c>
      <c r="AC508" s="44" t="s">
        <v>1705</v>
      </c>
    </row>
    <row r="509" spans="1:128" s="45" customFormat="1" x14ac:dyDescent="0.2">
      <c r="A509" s="53" t="s">
        <v>1123</v>
      </c>
      <c r="B509" s="53" t="s">
        <v>675</v>
      </c>
      <c r="C509" s="47">
        <v>6</v>
      </c>
      <c r="D509" s="48">
        <v>18</v>
      </c>
      <c r="E509" s="46" t="s">
        <v>30</v>
      </c>
      <c r="F509" s="49" t="s">
        <v>295</v>
      </c>
      <c r="G509" s="122" t="s">
        <v>340</v>
      </c>
      <c r="H509" s="126" t="s">
        <v>51</v>
      </c>
      <c r="I509" s="49"/>
      <c r="J509" s="122"/>
      <c r="K509" s="126"/>
      <c r="L509" s="49"/>
      <c r="M509" s="122"/>
      <c r="N509" s="126"/>
      <c r="O509" s="49"/>
      <c r="P509" s="122"/>
      <c r="Q509" s="126"/>
      <c r="R509" s="49"/>
      <c r="S509" s="122"/>
      <c r="T509" s="126"/>
      <c r="U509" s="44" t="s">
        <v>656</v>
      </c>
      <c r="V509" s="107" t="s">
        <v>657</v>
      </c>
      <c r="W509" s="113" t="s">
        <v>151</v>
      </c>
      <c r="X509" s="107" t="s">
        <v>64</v>
      </c>
      <c r="Y509" s="44" t="s">
        <v>1247</v>
      </c>
      <c r="Z509" s="95"/>
      <c r="AA509" s="44" t="s">
        <v>1248</v>
      </c>
      <c r="AB509" s="44"/>
      <c r="AC509" s="44"/>
      <c r="AD509" s="30"/>
      <c r="AE509" s="30"/>
      <c r="AF509" s="30"/>
      <c r="AG509" s="30"/>
      <c r="AH509" s="30"/>
      <c r="AI509" s="30"/>
      <c r="AJ509" s="30"/>
      <c r="AK509" s="30"/>
      <c r="AL509" s="30"/>
      <c r="AM509" s="30"/>
      <c r="AN509" s="30"/>
      <c r="AO509" s="30"/>
      <c r="AP509" s="30"/>
      <c r="AQ509" s="30"/>
      <c r="AR509" s="30"/>
      <c r="AS509" s="30"/>
      <c r="AT509" s="30"/>
      <c r="AU509" s="30"/>
      <c r="AV509" s="30"/>
      <c r="AW509" s="30"/>
      <c r="AX509" s="30"/>
      <c r="AY509" s="30"/>
      <c r="AZ509" s="30"/>
      <c r="BA509" s="30"/>
      <c r="BB509" s="30"/>
      <c r="BC509" s="30"/>
      <c r="BD509" s="30"/>
      <c r="BE509" s="30"/>
      <c r="BF509" s="30"/>
      <c r="BG509" s="30"/>
      <c r="BH509" s="30"/>
      <c r="BI509" s="30"/>
      <c r="BJ509" s="30"/>
      <c r="BK509" s="30"/>
      <c r="BL509" s="30"/>
      <c r="BM509" s="30"/>
      <c r="BN509" s="30"/>
      <c r="BO509" s="30"/>
      <c r="BP509" s="30"/>
      <c r="BQ509" s="30"/>
      <c r="BR509" s="30"/>
      <c r="BS509" s="30"/>
      <c r="BT509" s="30"/>
      <c r="BU509" s="30"/>
      <c r="BV509" s="30"/>
      <c r="BW509" s="30"/>
      <c r="BX509" s="30"/>
      <c r="BY509" s="30"/>
      <c r="BZ509" s="30"/>
      <c r="CA509" s="30"/>
      <c r="CB509" s="30"/>
      <c r="CC509" s="30"/>
      <c r="CD509" s="30"/>
      <c r="CE509" s="30"/>
      <c r="CF509" s="30"/>
      <c r="CG509" s="30"/>
      <c r="CH509" s="30"/>
      <c r="CI509" s="30"/>
      <c r="CJ509" s="30"/>
      <c r="CK509" s="30"/>
      <c r="CL509" s="30"/>
      <c r="CM509" s="30"/>
      <c r="CN509" s="30"/>
      <c r="CO509" s="30"/>
      <c r="CP509" s="30"/>
      <c r="CQ509" s="30"/>
      <c r="CR509" s="30"/>
      <c r="CS509" s="30"/>
      <c r="CT509" s="30"/>
      <c r="CU509" s="30"/>
      <c r="CV509" s="30"/>
      <c r="CW509" s="30"/>
      <c r="CX509" s="30"/>
      <c r="CY509" s="30"/>
      <c r="CZ509" s="30"/>
      <c r="DA509" s="30"/>
      <c r="DB509" s="30"/>
      <c r="DC509" s="30"/>
      <c r="DD509" s="30"/>
      <c r="DE509" s="30"/>
      <c r="DF509" s="30"/>
      <c r="DG509" s="30"/>
      <c r="DH509" s="30"/>
      <c r="DI509" s="30"/>
      <c r="DJ509" s="30"/>
      <c r="DK509" s="30"/>
      <c r="DL509" s="30"/>
      <c r="DM509" s="30"/>
      <c r="DN509" s="30"/>
      <c r="DO509" s="30"/>
      <c r="DP509" s="30"/>
      <c r="DQ509" s="30"/>
      <c r="DR509" s="30"/>
      <c r="DS509" s="30"/>
      <c r="DT509" s="30"/>
      <c r="DU509" s="30"/>
      <c r="DV509" s="30"/>
      <c r="DW509" s="30"/>
      <c r="DX509" s="30"/>
    </row>
    <row r="510" spans="1:128" s="45" customFormat="1" x14ac:dyDescent="0.2">
      <c r="A510" s="55" t="s">
        <v>1125</v>
      </c>
      <c r="B510" s="55" t="s">
        <v>675</v>
      </c>
      <c r="C510" s="47">
        <v>10</v>
      </c>
      <c r="D510" s="48">
        <v>18</v>
      </c>
      <c r="E510" s="31" t="s">
        <v>30</v>
      </c>
      <c r="F510" s="49" t="s">
        <v>305</v>
      </c>
      <c r="G510" s="122" t="s">
        <v>335</v>
      </c>
      <c r="H510" s="126" t="s">
        <v>51</v>
      </c>
      <c r="I510" s="49"/>
      <c r="J510" s="122"/>
      <c r="K510" s="126"/>
      <c r="L510" s="49"/>
      <c r="M510" s="122"/>
      <c r="N510" s="126"/>
      <c r="O510" s="49"/>
      <c r="P510" s="122"/>
      <c r="Q510" s="126"/>
      <c r="R510" s="49"/>
      <c r="S510" s="122"/>
      <c r="T510" s="126"/>
      <c r="U510" s="32" t="s">
        <v>480</v>
      </c>
      <c r="V510" s="106" t="str">
        <f>VLOOKUP(U510,Sportstätten!A4:D277,2,0)</f>
        <v xml:space="preserve">Linzer Straße 1 </v>
      </c>
      <c r="W510" s="112" t="s">
        <v>88</v>
      </c>
      <c r="X510" s="107" t="str">
        <f>VLOOKUP(U510,Sportstätten!A4:D277,4,0)</f>
        <v>Dresden</v>
      </c>
      <c r="Y510" s="32" t="s">
        <v>1562</v>
      </c>
      <c r="Z510" s="96"/>
      <c r="AA510" s="32" t="s">
        <v>1563</v>
      </c>
      <c r="AB510" s="32" t="s">
        <v>1564</v>
      </c>
      <c r="AC510" s="32"/>
    </row>
    <row r="511" spans="1:128" s="45" customFormat="1" x14ac:dyDescent="0.2">
      <c r="A511" s="55" t="s">
        <v>1125</v>
      </c>
      <c r="B511" s="55" t="s">
        <v>675</v>
      </c>
      <c r="C511" s="47">
        <v>17</v>
      </c>
      <c r="D511" s="48">
        <v>19</v>
      </c>
      <c r="E511" s="31" t="s">
        <v>30</v>
      </c>
      <c r="F511" s="49" t="s">
        <v>335</v>
      </c>
      <c r="G511" s="122" t="s">
        <v>376</v>
      </c>
      <c r="H511" s="126" t="s">
        <v>42</v>
      </c>
      <c r="I511" s="49"/>
      <c r="J511" s="122"/>
      <c r="K511" s="126"/>
      <c r="L511" s="49"/>
      <c r="M511" s="122"/>
      <c r="N511" s="126"/>
      <c r="O511" s="49"/>
      <c r="P511" s="122"/>
      <c r="Q511" s="126"/>
      <c r="R511" s="49"/>
      <c r="S511" s="122"/>
      <c r="T511" s="126"/>
      <c r="U511" s="32" t="s">
        <v>480</v>
      </c>
      <c r="V511" s="106" t="str">
        <f>VLOOKUP(U511,Sportstätten!A5:D278,2,0)</f>
        <v xml:space="preserve">Linzer Straße 1 </v>
      </c>
      <c r="W511" s="112" t="s">
        <v>88</v>
      </c>
      <c r="X511" s="107" t="str">
        <f>VLOOKUP(U511,Sportstätten!A5:D278,4,0)</f>
        <v>Dresden</v>
      </c>
      <c r="Y511" s="32" t="s">
        <v>1562</v>
      </c>
      <c r="Z511" s="96"/>
      <c r="AA511" s="32" t="s">
        <v>1563</v>
      </c>
      <c r="AB511" s="32" t="s">
        <v>1564</v>
      </c>
      <c r="AC511" s="32"/>
    </row>
    <row r="512" spans="1:128" s="45" customFormat="1" x14ac:dyDescent="0.2">
      <c r="A512" s="53" t="s">
        <v>1127</v>
      </c>
      <c r="B512" s="53" t="s">
        <v>675</v>
      </c>
      <c r="C512" s="47">
        <v>16</v>
      </c>
      <c r="D512" s="48">
        <v>99</v>
      </c>
      <c r="E512" s="46" t="s">
        <v>30</v>
      </c>
      <c r="F512" s="49" t="s">
        <v>335</v>
      </c>
      <c r="G512" s="122" t="s">
        <v>397</v>
      </c>
      <c r="H512" s="126" t="s">
        <v>33</v>
      </c>
      <c r="I512" s="49"/>
      <c r="J512" s="122"/>
      <c r="K512" s="126"/>
      <c r="L512" s="49"/>
      <c r="M512" s="122"/>
      <c r="N512" s="126"/>
      <c r="O512" s="49"/>
      <c r="P512" s="122"/>
      <c r="Q512" s="126"/>
      <c r="R512" s="49"/>
      <c r="S512" s="122"/>
      <c r="T512" s="126"/>
      <c r="U512" s="44" t="s">
        <v>336</v>
      </c>
      <c r="V512" s="107" t="str">
        <f>VLOOKUP(U512,[11]Sportstätten!A41:D315,2,0)</f>
        <v xml:space="preserve">Am Jägerpark 5 </v>
      </c>
      <c r="W512" s="113" t="str">
        <f>VLOOKUP(U512,[11]Sportstätten!A41:D315,3,0)</f>
        <v>01099</v>
      </c>
      <c r="X512" s="107" t="str">
        <f>VLOOKUP(U512,[11]Sportstätten!A41:D315,4,0)</f>
        <v>Dresden</v>
      </c>
      <c r="Y512" s="44" t="s">
        <v>1217</v>
      </c>
      <c r="Z512" s="95"/>
      <c r="AA512" s="44" t="s">
        <v>1229</v>
      </c>
      <c r="AB512" s="44" t="s">
        <v>1230</v>
      </c>
      <c r="AC512" s="44"/>
    </row>
    <row r="513" spans="1:29" s="45" customFormat="1" x14ac:dyDescent="0.2">
      <c r="A513" s="53" t="s">
        <v>1135</v>
      </c>
      <c r="B513" s="53" t="s">
        <v>675</v>
      </c>
      <c r="C513" s="47">
        <v>10</v>
      </c>
      <c r="D513" s="48">
        <v>18</v>
      </c>
      <c r="E513" s="46" t="s">
        <v>30</v>
      </c>
      <c r="F513" s="49" t="s">
        <v>284</v>
      </c>
      <c r="G513" s="122" t="s">
        <v>325</v>
      </c>
      <c r="H513" s="126" t="s">
        <v>51</v>
      </c>
      <c r="I513" s="49" t="s">
        <v>284</v>
      </c>
      <c r="J513" s="122" t="s">
        <v>325</v>
      </c>
      <c r="K513" s="126" t="s">
        <v>42</v>
      </c>
      <c r="L513" s="49"/>
      <c r="M513" s="122"/>
      <c r="N513" s="126"/>
      <c r="O513" s="49"/>
      <c r="P513" s="122"/>
      <c r="Q513" s="126"/>
      <c r="R513" s="49"/>
      <c r="S513" s="122"/>
      <c r="T513" s="126"/>
      <c r="U513" s="44" t="s">
        <v>874</v>
      </c>
      <c r="V513" s="107" t="str">
        <f>VLOOKUP(U513,[16]Sportstätten!A152:D425,2,0)</f>
        <v xml:space="preserve">Karl-Liebknecht-Straße 53 </v>
      </c>
      <c r="W513" s="113" t="str">
        <f>VLOOKUP(U513,[16]Sportstätten!A152:D425,3,0)</f>
        <v>01109</v>
      </c>
      <c r="X513" s="107" t="str">
        <f>VLOOKUP(U513,[16]Sportstätten!A152:D425,4,0)</f>
        <v>Dresden</v>
      </c>
      <c r="Y513" s="44" t="s">
        <v>1358</v>
      </c>
      <c r="Z513" s="95" t="s">
        <v>1359</v>
      </c>
      <c r="AA513" s="44" t="s">
        <v>1360</v>
      </c>
      <c r="AB513" s="44" t="s">
        <v>1361</v>
      </c>
      <c r="AC513" s="44"/>
    </row>
    <row r="514" spans="1:29" s="45" customFormat="1" x14ac:dyDescent="0.2">
      <c r="A514" s="53" t="s">
        <v>727</v>
      </c>
      <c r="B514" s="53" t="s">
        <v>687</v>
      </c>
      <c r="C514" s="47">
        <v>6</v>
      </c>
      <c r="D514" s="48">
        <v>12</v>
      </c>
      <c r="E514" s="46" t="s">
        <v>30</v>
      </c>
      <c r="F514" s="49" t="s">
        <v>274</v>
      </c>
      <c r="G514" s="122" t="s">
        <v>305</v>
      </c>
      <c r="H514" s="126" t="s">
        <v>36</v>
      </c>
      <c r="I514" s="49"/>
      <c r="J514" s="122"/>
      <c r="K514" s="126"/>
      <c r="L514" s="49"/>
      <c r="M514" s="122"/>
      <c r="N514" s="126"/>
      <c r="O514" s="49"/>
      <c r="P514" s="122"/>
      <c r="Q514" s="126"/>
      <c r="R514" s="49"/>
      <c r="S514" s="122"/>
      <c r="T514" s="126"/>
      <c r="U514" s="44" t="s">
        <v>457</v>
      </c>
      <c r="V514" s="106" t="s">
        <v>458</v>
      </c>
      <c r="W514" s="112" t="s">
        <v>162</v>
      </c>
      <c r="X514" s="106" t="s">
        <v>64</v>
      </c>
      <c r="Y514" s="44" t="s">
        <v>1473</v>
      </c>
      <c r="Z514" s="95" t="s">
        <v>1474</v>
      </c>
      <c r="AA514" s="44" t="s">
        <v>1475</v>
      </c>
      <c r="AB514" s="44" t="s">
        <v>1476</v>
      </c>
      <c r="AC514" s="44"/>
    </row>
    <row r="515" spans="1:29" s="45" customFormat="1" x14ac:dyDescent="0.2">
      <c r="A515" s="53" t="s">
        <v>727</v>
      </c>
      <c r="B515" s="53" t="s">
        <v>687</v>
      </c>
      <c r="C515" s="47">
        <v>6</v>
      </c>
      <c r="D515" s="48">
        <v>12</v>
      </c>
      <c r="E515" s="46" t="s">
        <v>30</v>
      </c>
      <c r="F515" s="49" t="s">
        <v>274</v>
      </c>
      <c r="G515" s="122" t="s">
        <v>305</v>
      </c>
      <c r="H515" s="126" t="s">
        <v>36</v>
      </c>
      <c r="I515" s="49"/>
      <c r="J515" s="122"/>
      <c r="K515" s="126"/>
      <c r="L515" s="49"/>
      <c r="M515" s="122"/>
      <c r="N515" s="126"/>
      <c r="O515" s="49"/>
      <c r="P515" s="122"/>
      <c r="Q515" s="126"/>
      <c r="R515" s="49"/>
      <c r="S515" s="122"/>
      <c r="T515" s="126"/>
      <c r="U515" s="44" t="s">
        <v>576</v>
      </c>
      <c r="V515" s="106" t="s">
        <v>577</v>
      </c>
      <c r="W515" s="112" t="s">
        <v>195</v>
      </c>
      <c r="X515" s="106" t="s">
        <v>64</v>
      </c>
      <c r="Y515" s="44" t="s">
        <v>1477</v>
      </c>
      <c r="Z515" s="95" t="s">
        <v>1474</v>
      </c>
      <c r="AA515" s="44" t="s">
        <v>1475</v>
      </c>
      <c r="AB515" s="44" t="s">
        <v>1476</v>
      </c>
      <c r="AC515" s="44"/>
    </row>
    <row r="516" spans="1:29" s="45" customFormat="1" x14ac:dyDescent="0.2">
      <c r="A516" s="53" t="s">
        <v>727</v>
      </c>
      <c r="B516" s="53" t="s">
        <v>687</v>
      </c>
      <c r="C516" s="47">
        <v>6</v>
      </c>
      <c r="D516" s="48">
        <v>12</v>
      </c>
      <c r="E516" s="46" t="s">
        <v>30</v>
      </c>
      <c r="F516" s="49" t="s">
        <v>305</v>
      </c>
      <c r="G516" s="122" t="s">
        <v>320</v>
      </c>
      <c r="H516" s="126" t="s">
        <v>36</v>
      </c>
      <c r="I516" s="49" t="s">
        <v>284</v>
      </c>
      <c r="J516" s="122" t="s">
        <v>300</v>
      </c>
      <c r="K516" s="126" t="s">
        <v>33</v>
      </c>
      <c r="L516" s="49" t="s">
        <v>305</v>
      </c>
      <c r="M516" s="122" t="s">
        <v>335</v>
      </c>
      <c r="N516" s="126" t="s">
        <v>33</v>
      </c>
      <c r="O516" s="49" t="s">
        <v>274</v>
      </c>
      <c r="P516" s="122" t="s">
        <v>300</v>
      </c>
      <c r="Q516" s="126" t="s">
        <v>42</v>
      </c>
      <c r="R516" s="49" t="s">
        <v>284</v>
      </c>
      <c r="S516" s="122" t="s">
        <v>315</v>
      </c>
      <c r="T516" s="126" t="s">
        <v>42</v>
      </c>
      <c r="U516" s="44" t="s">
        <v>220</v>
      </c>
      <c r="V516" s="106" t="s">
        <v>221</v>
      </c>
      <c r="W516" s="112" t="s">
        <v>173</v>
      </c>
      <c r="X516" s="106" t="s">
        <v>64</v>
      </c>
      <c r="Y516" s="44" t="s">
        <v>1473</v>
      </c>
      <c r="Z516" s="95" t="s">
        <v>1474</v>
      </c>
      <c r="AA516" s="44" t="s">
        <v>1475</v>
      </c>
      <c r="AB516" s="44" t="s">
        <v>1476</v>
      </c>
      <c r="AC516" s="44"/>
    </row>
    <row r="517" spans="1:29" s="45" customFormat="1" x14ac:dyDescent="0.2">
      <c r="A517" s="53" t="s">
        <v>727</v>
      </c>
      <c r="B517" s="53" t="s">
        <v>687</v>
      </c>
      <c r="C517" s="47">
        <v>8</v>
      </c>
      <c r="D517" s="48">
        <v>12</v>
      </c>
      <c r="E517" s="46" t="s">
        <v>30</v>
      </c>
      <c r="F517" s="49" t="s">
        <v>295</v>
      </c>
      <c r="G517" s="122" t="s">
        <v>335</v>
      </c>
      <c r="H517" s="126" t="s">
        <v>51</v>
      </c>
      <c r="I517" s="49"/>
      <c r="J517" s="122"/>
      <c r="K517" s="126"/>
      <c r="L517" s="49"/>
      <c r="M517" s="122"/>
      <c r="N517" s="126"/>
      <c r="O517" s="49"/>
      <c r="P517" s="122"/>
      <c r="Q517" s="126"/>
      <c r="R517" s="49"/>
      <c r="S517" s="122"/>
      <c r="T517" s="126"/>
      <c r="U517" s="44" t="s">
        <v>672</v>
      </c>
      <c r="V517" s="106" t="s">
        <v>673</v>
      </c>
      <c r="W517" s="112" t="s">
        <v>63</v>
      </c>
      <c r="X517" s="106" t="s">
        <v>64</v>
      </c>
      <c r="Y517" s="44" t="s">
        <v>1479</v>
      </c>
      <c r="Z517" s="95" t="s">
        <v>1474</v>
      </c>
      <c r="AA517" s="44" t="s">
        <v>1475</v>
      </c>
      <c r="AB517" s="44" t="s">
        <v>1476</v>
      </c>
      <c r="AC517" s="44"/>
    </row>
    <row r="518" spans="1:29" s="45" customFormat="1" x14ac:dyDescent="0.2">
      <c r="A518" s="53" t="s">
        <v>922</v>
      </c>
      <c r="B518" s="53" t="s">
        <v>687</v>
      </c>
      <c r="C518" s="47">
        <v>16</v>
      </c>
      <c r="D518" s="48">
        <v>88</v>
      </c>
      <c r="E518" s="46" t="s">
        <v>30</v>
      </c>
      <c r="F518" s="49" t="s">
        <v>356</v>
      </c>
      <c r="G518" s="122" t="s">
        <v>397</v>
      </c>
      <c r="H518" s="126" t="s">
        <v>42</v>
      </c>
      <c r="I518" s="49"/>
      <c r="J518" s="122"/>
      <c r="K518" s="126"/>
      <c r="L518" s="49"/>
      <c r="M518" s="122"/>
      <c r="N518" s="126"/>
      <c r="O518" s="49"/>
      <c r="P518" s="122"/>
      <c r="Q518" s="126"/>
      <c r="R518" s="49"/>
      <c r="S518" s="122"/>
      <c r="T518" s="126"/>
      <c r="U518" s="44" t="s">
        <v>712</v>
      </c>
      <c r="V518" s="105" t="s">
        <v>713</v>
      </c>
      <c r="W518" s="105" t="s">
        <v>151</v>
      </c>
      <c r="X518" s="105" t="s">
        <v>64</v>
      </c>
      <c r="Y518" s="44" t="s">
        <v>1502</v>
      </c>
      <c r="Z518" s="95" t="s">
        <v>1503</v>
      </c>
      <c r="AA518" s="44" t="s">
        <v>1489</v>
      </c>
      <c r="AB518" s="44" t="s">
        <v>1490</v>
      </c>
      <c r="AC518" s="44" t="s">
        <v>1491</v>
      </c>
    </row>
    <row r="519" spans="1:29" s="45" customFormat="1" x14ac:dyDescent="0.2">
      <c r="A519" s="53" t="s">
        <v>1087</v>
      </c>
      <c r="B519" s="53" t="s">
        <v>687</v>
      </c>
      <c r="C519" s="47">
        <v>3</v>
      </c>
      <c r="D519" s="48">
        <v>6</v>
      </c>
      <c r="E519" s="46" t="s">
        <v>74</v>
      </c>
      <c r="F519" s="49" t="s">
        <v>289</v>
      </c>
      <c r="G519" s="122" t="s">
        <v>310</v>
      </c>
      <c r="H519" s="126" t="s">
        <v>36</v>
      </c>
      <c r="I519" s="49"/>
      <c r="J519" s="122"/>
      <c r="K519" s="126"/>
      <c r="L519" s="49"/>
      <c r="M519" s="122"/>
      <c r="N519" s="126"/>
      <c r="O519" s="49"/>
      <c r="P519" s="122"/>
      <c r="Q519" s="126"/>
      <c r="R519" s="49"/>
      <c r="S519" s="122"/>
      <c r="T519" s="126"/>
      <c r="U519" s="44" t="s">
        <v>239</v>
      </c>
      <c r="V519" s="107" t="s">
        <v>240</v>
      </c>
      <c r="W519" s="113" t="s">
        <v>241</v>
      </c>
      <c r="X519" s="107" t="s">
        <v>64</v>
      </c>
      <c r="Y519" s="44" t="s">
        <v>1280</v>
      </c>
      <c r="Z519" s="95"/>
      <c r="AA519" s="44"/>
      <c r="AB519" s="44" t="s">
        <v>1256</v>
      </c>
      <c r="AC519" s="44"/>
    </row>
    <row r="520" spans="1:29" s="45" customFormat="1" x14ac:dyDescent="0.2">
      <c r="A520" s="53" t="s">
        <v>1087</v>
      </c>
      <c r="B520" s="53" t="s">
        <v>687</v>
      </c>
      <c r="C520" s="47">
        <v>3</v>
      </c>
      <c r="D520" s="48">
        <v>5</v>
      </c>
      <c r="E520" s="46" t="s">
        <v>74</v>
      </c>
      <c r="F520" s="49" t="s">
        <v>295</v>
      </c>
      <c r="G520" s="122" t="s">
        <v>315</v>
      </c>
      <c r="H520" s="126" t="s">
        <v>33</v>
      </c>
      <c r="I520" s="49"/>
      <c r="J520" s="122"/>
      <c r="K520" s="126"/>
      <c r="L520" s="49"/>
      <c r="M520" s="122"/>
      <c r="N520" s="126"/>
      <c r="O520" s="49"/>
      <c r="P520" s="122"/>
      <c r="Q520" s="126"/>
      <c r="R520" s="49"/>
      <c r="S520" s="122"/>
      <c r="T520" s="126"/>
      <c r="U520" s="44" t="s">
        <v>757</v>
      </c>
      <c r="V520" s="107" t="str">
        <f>VLOOKUP(U520,[12]Sportstätten!A80:D353,2,0)</f>
        <v xml:space="preserve">Gehestraße 10 </v>
      </c>
      <c r="W520" s="113" t="str">
        <f>VLOOKUP(U520,[12]Sportstätten!A80:D353,3,0)</f>
        <v>01127</v>
      </c>
      <c r="X520" s="107" t="str">
        <f>VLOOKUP(U520,[12]Sportstätten!A80:D353,4,0)</f>
        <v>Dresden</v>
      </c>
      <c r="Y520" s="44" t="s">
        <v>1268</v>
      </c>
      <c r="Z520" s="95"/>
      <c r="AA520" s="44"/>
      <c r="AB520" s="44" t="s">
        <v>1256</v>
      </c>
      <c r="AC520" s="44"/>
    </row>
    <row r="521" spans="1:29" s="45" customFormat="1" x14ac:dyDescent="0.2">
      <c r="A521" s="53" t="s">
        <v>1087</v>
      </c>
      <c r="B521" s="53" t="s">
        <v>687</v>
      </c>
      <c r="C521" s="47">
        <v>6</v>
      </c>
      <c r="D521" s="48">
        <v>10</v>
      </c>
      <c r="E521" s="46" t="s">
        <v>74</v>
      </c>
      <c r="F521" s="49" t="s">
        <v>305</v>
      </c>
      <c r="G521" s="122" t="s">
        <v>335</v>
      </c>
      <c r="H521" s="126" t="s">
        <v>33</v>
      </c>
      <c r="I521" s="49"/>
      <c r="J521" s="122"/>
      <c r="K521" s="126"/>
      <c r="L521" s="49"/>
      <c r="M521" s="122"/>
      <c r="N521" s="126"/>
      <c r="O521" s="49"/>
      <c r="P521" s="122"/>
      <c r="Q521" s="126"/>
      <c r="R521" s="49"/>
      <c r="S521" s="122"/>
      <c r="T521" s="126"/>
      <c r="U521" s="44" t="s">
        <v>757</v>
      </c>
      <c r="V521" s="107" t="str">
        <f>VLOOKUP(U521,[12]Sportstätten!A81:D354,2,0)</f>
        <v xml:space="preserve">Gehestraße 10 </v>
      </c>
      <c r="W521" s="113" t="str">
        <f>VLOOKUP(U521,[12]Sportstätten!A81:D354,3,0)</f>
        <v>01127</v>
      </c>
      <c r="X521" s="107" t="str">
        <f>VLOOKUP(U521,[12]Sportstätten!A81:D354,4,0)</f>
        <v>Dresden</v>
      </c>
      <c r="Y521" s="44" t="s">
        <v>1269</v>
      </c>
      <c r="Z521" s="95"/>
      <c r="AA521" s="44"/>
      <c r="AB521" s="44" t="s">
        <v>1256</v>
      </c>
      <c r="AC521" s="44"/>
    </row>
    <row r="522" spans="1:29" s="45" customFormat="1" x14ac:dyDescent="0.2">
      <c r="A522" s="53" t="s">
        <v>1087</v>
      </c>
      <c r="B522" s="53" t="s">
        <v>687</v>
      </c>
      <c r="C522" s="47">
        <v>10</v>
      </c>
      <c r="D522" s="48">
        <v>18</v>
      </c>
      <c r="E522" s="46" t="s">
        <v>74</v>
      </c>
      <c r="F522" s="49" t="s">
        <v>274</v>
      </c>
      <c r="G522" s="122" t="s">
        <v>325</v>
      </c>
      <c r="H522" s="126" t="s">
        <v>42</v>
      </c>
      <c r="I522" s="49"/>
      <c r="J522" s="122"/>
      <c r="K522" s="126"/>
      <c r="L522" s="49"/>
      <c r="M522" s="122"/>
      <c r="N522" s="126"/>
      <c r="O522" s="49"/>
      <c r="P522" s="122"/>
      <c r="Q522" s="126"/>
      <c r="R522" s="49"/>
      <c r="S522" s="122"/>
      <c r="T522" s="126"/>
      <c r="U522" s="44" t="s">
        <v>805</v>
      </c>
      <c r="V522" s="107" t="str">
        <f>VLOOKUP(U522,[12]Sportstätten!A82:D355,2,0)</f>
        <v xml:space="preserve">Pestalozziplatz 20 </v>
      </c>
      <c r="W522" s="113" t="str">
        <f>VLOOKUP(U522,[12]Sportstätten!A82:D355,3,0)</f>
        <v>01127</v>
      </c>
      <c r="X522" s="107" t="str">
        <f>VLOOKUP(U522,[12]Sportstätten!A82:D355,4,0)</f>
        <v>Dresden</v>
      </c>
      <c r="Y522" s="44" t="s">
        <v>1281</v>
      </c>
      <c r="Z522" s="95"/>
      <c r="AA522" s="44"/>
      <c r="AB522" s="44" t="s">
        <v>1256</v>
      </c>
      <c r="AC522" s="44"/>
    </row>
    <row r="523" spans="1:29" s="45" customFormat="1" x14ac:dyDescent="0.2">
      <c r="A523" s="53" t="s">
        <v>1087</v>
      </c>
      <c r="B523" s="53" t="s">
        <v>687</v>
      </c>
      <c r="C523" s="47">
        <v>3</v>
      </c>
      <c r="D523" s="48">
        <v>6</v>
      </c>
      <c r="E523" s="46" t="s">
        <v>30</v>
      </c>
      <c r="F523" s="49" t="s">
        <v>295</v>
      </c>
      <c r="G523" s="122" t="s">
        <v>320</v>
      </c>
      <c r="H523" s="126" t="s">
        <v>36</v>
      </c>
      <c r="I523" s="49"/>
      <c r="J523" s="122"/>
      <c r="K523" s="126"/>
      <c r="L523" s="49"/>
      <c r="M523" s="122"/>
      <c r="N523" s="126"/>
      <c r="O523" s="49"/>
      <c r="P523" s="122"/>
      <c r="Q523" s="126"/>
      <c r="R523" s="49"/>
      <c r="S523" s="122"/>
      <c r="T523" s="126"/>
      <c r="U523" s="44" t="s">
        <v>757</v>
      </c>
      <c r="V523" s="107" t="str">
        <f>VLOOKUP(U523,[13]Sportstätten!A112:D385,2,0)</f>
        <v xml:space="preserve">Gehestraße 10 </v>
      </c>
      <c r="W523" s="113" t="str">
        <f>VLOOKUP(U523,[13]Sportstätten!A112:D385,3,0)</f>
        <v>01127</v>
      </c>
      <c r="X523" s="107" t="str">
        <f>VLOOKUP(U523,[13]Sportstätten!A112:D385,4,0)</f>
        <v>Dresden</v>
      </c>
      <c r="Y523" s="44" t="s">
        <v>1313</v>
      </c>
      <c r="Z523" s="95"/>
      <c r="AA523" s="44" t="s">
        <v>1303</v>
      </c>
      <c r="AB523" s="44" t="s">
        <v>1256</v>
      </c>
      <c r="AC523" s="44" t="s">
        <v>1314</v>
      </c>
    </row>
    <row r="524" spans="1:29" s="45" customFormat="1" x14ac:dyDescent="0.2">
      <c r="A524" s="53" t="s">
        <v>1004</v>
      </c>
      <c r="B524" s="53" t="s">
        <v>691</v>
      </c>
      <c r="C524" s="47">
        <v>1</v>
      </c>
      <c r="D524" s="48">
        <v>7</v>
      </c>
      <c r="E524" s="46" t="s">
        <v>30</v>
      </c>
      <c r="F524" s="49" t="s">
        <v>274</v>
      </c>
      <c r="G524" s="122" t="s">
        <v>295</v>
      </c>
      <c r="H524" s="126" t="s">
        <v>47</v>
      </c>
      <c r="I524" s="49"/>
      <c r="J524" s="122"/>
      <c r="K524" s="126"/>
      <c r="L524" s="49"/>
      <c r="M524" s="122"/>
      <c r="N524" s="126"/>
      <c r="O524" s="49"/>
      <c r="P524" s="122"/>
      <c r="Q524" s="126"/>
      <c r="R524" s="49"/>
      <c r="S524" s="122"/>
      <c r="T524" s="126"/>
      <c r="U524" s="44" t="s">
        <v>544</v>
      </c>
      <c r="V524" s="106" t="s">
        <v>545</v>
      </c>
      <c r="W524" s="113" t="s">
        <v>179</v>
      </c>
      <c r="X524" s="107" t="s">
        <v>64</v>
      </c>
      <c r="Y524" s="44" t="s">
        <v>1848</v>
      </c>
      <c r="Z524" s="95" t="s">
        <v>1849</v>
      </c>
      <c r="AA524" s="44" t="s">
        <v>1850</v>
      </c>
      <c r="AB524" s="44"/>
      <c r="AC524" s="44"/>
    </row>
    <row r="525" spans="1:29" s="45" customFormat="1" x14ac:dyDescent="0.2">
      <c r="A525" s="53" t="s">
        <v>1087</v>
      </c>
      <c r="B525" s="53" t="s">
        <v>691</v>
      </c>
      <c r="C525" s="47">
        <v>4</v>
      </c>
      <c r="D525" s="48">
        <v>5</v>
      </c>
      <c r="E525" s="46" t="s">
        <v>74</v>
      </c>
      <c r="F525" s="49" t="s">
        <v>254</v>
      </c>
      <c r="G525" s="122" t="s">
        <v>274</v>
      </c>
      <c r="H525" s="126" t="s">
        <v>42</v>
      </c>
      <c r="I525" s="49"/>
      <c r="J525" s="122"/>
      <c r="K525" s="126"/>
      <c r="L525" s="49"/>
      <c r="M525" s="122"/>
      <c r="N525" s="126"/>
      <c r="O525" s="49"/>
      <c r="P525" s="122"/>
      <c r="Q525" s="126"/>
      <c r="R525" s="49"/>
      <c r="S525" s="122"/>
      <c r="T525" s="126"/>
      <c r="U525" s="44" t="s">
        <v>805</v>
      </c>
      <c r="V525" s="107" t="s">
        <v>806</v>
      </c>
      <c r="W525" s="113" t="s">
        <v>109</v>
      </c>
      <c r="X525" s="107" t="s">
        <v>64</v>
      </c>
      <c r="Y525" s="44" t="s">
        <v>1338</v>
      </c>
      <c r="Z525" s="95"/>
      <c r="AA525" s="44" t="s">
        <v>1303</v>
      </c>
      <c r="AB525" s="44" t="s">
        <v>1256</v>
      </c>
      <c r="AC525" s="44"/>
    </row>
    <row r="526" spans="1:29" s="45" customFormat="1" x14ac:dyDescent="0.2">
      <c r="A526" s="53" t="s">
        <v>1087</v>
      </c>
      <c r="B526" s="53" t="s">
        <v>691</v>
      </c>
      <c r="C526" s="47">
        <v>2</v>
      </c>
      <c r="D526" s="48">
        <v>4</v>
      </c>
      <c r="E526" s="46" t="s">
        <v>30</v>
      </c>
      <c r="F526" s="49" t="s">
        <v>138</v>
      </c>
      <c r="G526" s="122" t="s">
        <v>170</v>
      </c>
      <c r="H526" s="126" t="s">
        <v>49</v>
      </c>
      <c r="I526" s="49"/>
      <c r="J526" s="122"/>
      <c r="K526" s="126"/>
      <c r="L526" s="49"/>
      <c r="M526" s="122"/>
      <c r="N526" s="126"/>
      <c r="O526" s="49"/>
      <c r="P526" s="122"/>
      <c r="Q526" s="126"/>
      <c r="R526" s="49"/>
      <c r="S526" s="122"/>
      <c r="T526" s="126"/>
      <c r="U526" s="44" t="s">
        <v>805</v>
      </c>
      <c r="V526" s="107" t="s">
        <v>806</v>
      </c>
      <c r="W526" s="113" t="s">
        <v>109</v>
      </c>
      <c r="X526" s="107" t="s">
        <v>64</v>
      </c>
      <c r="Y526" s="44"/>
      <c r="Z526" s="95"/>
      <c r="AA526" s="44" t="s">
        <v>1332</v>
      </c>
      <c r="AB526" s="44" t="s">
        <v>1256</v>
      </c>
      <c r="AC526" s="44"/>
    </row>
    <row r="527" spans="1:29" s="45" customFormat="1" x14ac:dyDescent="0.2">
      <c r="A527" s="55" t="s">
        <v>747</v>
      </c>
      <c r="B527" s="55" t="s">
        <v>699</v>
      </c>
      <c r="C527" s="47">
        <v>10</v>
      </c>
      <c r="D527" s="48">
        <v>12</v>
      </c>
      <c r="E527" s="31" t="s">
        <v>74</v>
      </c>
      <c r="F527" s="49" t="s">
        <v>284</v>
      </c>
      <c r="G527" s="122" t="s">
        <v>325</v>
      </c>
      <c r="H527" s="126" t="s">
        <v>51</v>
      </c>
      <c r="I527" s="49" t="s">
        <v>295</v>
      </c>
      <c r="J527" s="122" t="s">
        <v>335</v>
      </c>
      <c r="K527" s="126" t="s">
        <v>33</v>
      </c>
      <c r="L527" s="49"/>
      <c r="M527" s="122"/>
      <c r="N527" s="126"/>
      <c r="O527" s="49"/>
      <c r="P527" s="122"/>
      <c r="Q527" s="126"/>
      <c r="R527" s="49"/>
      <c r="S527" s="122"/>
      <c r="T527" s="126"/>
      <c r="U527" s="32" t="s">
        <v>1463</v>
      </c>
      <c r="V527" s="106" t="s">
        <v>1472</v>
      </c>
      <c r="W527" s="112" t="s">
        <v>1470</v>
      </c>
      <c r="X527" s="106" t="s">
        <v>1471</v>
      </c>
      <c r="Y527" s="32" t="s">
        <v>1464</v>
      </c>
      <c r="Z527" s="96"/>
      <c r="AA527" s="32" t="s">
        <v>1465</v>
      </c>
      <c r="AB527" s="32" t="s">
        <v>1461</v>
      </c>
      <c r="AC527" s="32"/>
    </row>
    <row r="528" spans="1:29" s="45" customFormat="1" x14ac:dyDescent="0.2">
      <c r="A528" s="55" t="s">
        <v>747</v>
      </c>
      <c r="B528" s="55" t="s">
        <v>699</v>
      </c>
      <c r="C528" s="47">
        <v>14</v>
      </c>
      <c r="D528" s="48">
        <v>20</v>
      </c>
      <c r="E528" s="31" t="s">
        <v>74</v>
      </c>
      <c r="F528" s="49" t="s">
        <v>295</v>
      </c>
      <c r="G528" s="122" t="s">
        <v>335</v>
      </c>
      <c r="H528" s="126" t="s">
        <v>33</v>
      </c>
      <c r="I528" s="49" t="s">
        <v>274</v>
      </c>
      <c r="J528" s="122" t="s">
        <v>315</v>
      </c>
      <c r="K528" s="126" t="s">
        <v>42</v>
      </c>
      <c r="L528" s="49"/>
      <c r="M528" s="122"/>
      <c r="N528" s="126"/>
      <c r="O528" s="49"/>
      <c r="P528" s="122"/>
      <c r="Q528" s="126"/>
      <c r="R528" s="49"/>
      <c r="S528" s="122"/>
      <c r="T528" s="126"/>
      <c r="U528" s="32" t="s">
        <v>1466</v>
      </c>
      <c r="V528" s="106" t="s">
        <v>1469</v>
      </c>
      <c r="W528" s="112" t="s">
        <v>1470</v>
      </c>
      <c r="X528" s="106" t="s">
        <v>1471</v>
      </c>
      <c r="Y528" s="32" t="s">
        <v>1464</v>
      </c>
      <c r="Z528" s="96"/>
      <c r="AA528" s="32" t="s">
        <v>1465</v>
      </c>
      <c r="AB528" s="32" t="s">
        <v>1461</v>
      </c>
      <c r="AC528" s="32"/>
    </row>
    <row r="529" spans="1:128" s="45" customFormat="1" x14ac:dyDescent="0.2">
      <c r="A529" s="53" t="s">
        <v>922</v>
      </c>
      <c r="B529" s="53" t="s">
        <v>699</v>
      </c>
      <c r="C529" s="47">
        <v>16</v>
      </c>
      <c r="D529" s="48">
        <v>60</v>
      </c>
      <c r="E529" s="46" t="s">
        <v>74</v>
      </c>
      <c r="F529" s="49" t="s">
        <v>356</v>
      </c>
      <c r="G529" s="122" t="s">
        <v>397</v>
      </c>
      <c r="H529" s="126" t="s">
        <v>47</v>
      </c>
      <c r="I529" s="49"/>
      <c r="J529" s="122"/>
      <c r="K529" s="126"/>
      <c r="L529" s="49"/>
      <c r="M529" s="122"/>
      <c r="N529" s="126"/>
      <c r="O529" s="49"/>
      <c r="P529" s="122"/>
      <c r="Q529" s="126"/>
      <c r="R529" s="49"/>
      <c r="S529" s="122"/>
      <c r="T529" s="126"/>
      <c r="U529" s="44" t="s">
        <v>799</v>
      </c>
      <c r="V529" s="105" t="s">
        <v>800</v>
      </c>
      <c r="W529" s="105" t="s">
        <v>246</v>
      </c>
      <c r="X529" s="105" t="s">
        <v>64</v>
      </c>
      <c r="Y529" s="44" t="s">
        <v>1508</v>
      </c>
      <c r="Z529" s="95" t="s">
        <v>1509</v>
      </c>
      <c r="AA529" s="44" t="s">
        <v>1489</v>
      </c>
      <c r="AB529" s="44" t="s">
        <v>1490</v>
      </c>
      <c r="AC529" s="44" t="s">
        <v>1507</v>
      </c>
    </row>
    <row r="530" spans="1:128" s="45" customFormat="1" x14ac:dyDescent="0.2">
      <c r="A530" s="53" t="s">
        <v>922</v>
      </c>
      <c r="B530" s="53" t="s">
        <v>699</v>
      </c>
      <c r="C530" s="47">
        <v>16</v>
      </c>
      <c r="D530" s="48">
        <v>70</v>
      </c>
      <c r="E530" s="46" t="s">
        <v>67</v>
      </c>
      <c r="F530" s="49" t="s">
        <v>300</v>
      </c>
      <c r="G530" s="122" t="s">
        <v>325</v>
      </c>
      <c r="H530" s="126" t="s">
        <v>42</v>
      </c>
      <c r="I530" s="49"/>
      <c r="J530" s="122"/>
      <c r="K530" s="126"/>
      <c r="L530" s="49"/>
      <c r="M530" s="122"/>
      <c r="N530" s="126"/>
      <c r="O530" s="49"/>
      <c r="P530" s="122"/>
      <c r="Q530" s="126"/>
      <c r="R530" s="49"/>
      <c r="S530" s="122"/>
      <c r="T530" s="126"/>
      <c r="U530" s="44" t="s">
        <v>280</v>
      </c>
      <c r="V530" s="105" t="s">
        <v>281</v>
      </c>
      <c r="W530" s="105" t="s">
        <v>257</v>
      </c>
      <c r="X530" s="105" t="s">
        <v>64</v>
      </c>
      <c r="Y530" s="44" t="s">
        <v>1510</v>
      </c>
      <c r="Z530" s="95" t="s">
        <v>1511</v>
      </c>
      <c r="AA530" s="44" t="s">
        <v>1489</v>
      </c>
      <c r="AB530" s="44" t="s">
        <v>1490</v>
      </c>
      <c r="AC530" s="44" t="s">
        <v>1507</v>
      </c>
    </row>
    <row r="531" spans="1:128" s="45" customFormat="1" x14ac:dyDescent="0.2">
      <c r="A531" s="55" t="s">
        <v>936</v>
      </c>
      <c r="B531" s="55" t="s">
        <v>699</v>
      </c>
      <c r="C531" s="47">
        <v>14</v>
      </c>
      <c r="D531" s="48">
        <v>99</v>
      </c>
      <c r="E531" s="31" t="s">
        <v>30</v>
      </c>
      <c r="F531" s="49"/>
      <c r="G531" s="122"/>
      <c r="H531" s="126"/>
      <c r="I531" s="49"/>
      <c r="J531" s="122"/>
      <c r="K531" s="126"/>
      <c r="L531" s="49"/>
      <c r="M531" s="122"/>
      <c r="N531" s="126"/>
      <c r="O531" s="49"/>
      <c r="P531" s="122"/>
      <c r="Q531" s="126"/>
      <c r="R531" s="49"/>
      <c r="S531" s="122"/>
      <c r="T531" s="126"/>
      <c r="U531" s="32"/>
      <c r="V531" s="106"/>
      <c r="W531" s="112"/>
      <c r="X531" s="106"/>
      <c r="Y531" s="32" t="s">
        <v>1412</v>
      </c>
      <c r="Z531" s="96"/>
      <c r="AA531" s="32" t="s">
        <v>1413</v>
      </c>
      <c r="AB531" s="44" t="s">
        <v>1410</v>
      </c>
      <c r="AC531" s="32" t="s">
        <v>1411</v>
      </c>
      <c r="AD531" s="30"/>
      <c r="AE531" s="30"/>
      <c r="AF531" s="30"/>
      <c r="AG531" s="30"/>
      <c r="AH531" s="30"/>
      <c r="AI531" s="30"/>
      <c r="AJ531" s="30"/>
      <c r="AK531" s="30"/>
      <c r="AL531" s="30"/>
      <c r="AM531" s="30"/>
      <c r="AN531" s="30"/>
      <c r="AO531" s="30"/>
      <c r="AP531" s="30"/>
      <c r="AQ531" s="30"/>
      <c r="AR531" s="30"/>
      <c r="AS531" s="30"/>
      <c r="AT531" s="30"/>
      <c r="AU531" s="30"/>
      <c r="AV531" s="30"/>
      <c r="AW531" s="30"/>
      <c r="AX531" s="30"/>
      <c r="AY531" s="30"/>
      <c r="AZ531" s="30"/>
      <c r="BA531" s="30"/>
      <c r="BB531" s="30"/>
      <c r="BC531" s="30"/>
      <c r="BD531" s="30"/>
      <c r="BE531" s="30"/>
      <c r="BF531" s="30"/>
      <c r="BG531" s="30"/>
      <c r="BH531" s="30"/>
      <c r="BI531" s="30"/>
      <c r="BJ531" s="30"/>
      <c r="BK531" s="30"/>
      <c r="BL531" s="30"/>
      <c r="BM531" s="30"/>
      <c r="BN531" s="30"/>
      <c r="BO531" s="30"/>
      <c r="BP531" s="30"/>
      <c r="BQ531" s="30"/>
      <c r="BR531" s="30"/>
      <c r="BS531" s="30"/>
      <c r="BT531" s="30"/>
      <c r="BU531" s="30"/>
      <c r="BV531" s="30"/>
      <c r="BW531" s="30"/>
      <c r="BX531" s="30"/>
      <c r="BY531" s="30"/>
      <c r="BZ531" s="30"/>
      <c r="CA531" s="30"/>
      <c r="CB531" s="30"/>
      <c r="CC531" s="30"/>
      <c r="CD531" s="30"/>
      <c r="CE531" s="30"/>
      <c r="CF531" s="30"/>
      <c r="CG531" s="30"/>
      <c r="CH531" s="30"/>
      <c r="CI531" s="30"/>
      <c r="CJ531" s="30"/>
      <c r="CK531" s="30"/>
      <c r="CL531" s="30"/>
      <c r="CM531" s="30"/>
      <c r="CN531" s="30"/>
      <c r="CO531" s="30"/>
      <c r="CP531" s="30"/>
      <c r="CQ531" s="30"/>
      <c r="CR531" s="30"/>
      <c r="CS531" s="30"/>
      <c r="CT531" s="30"/>
      <c r="CU531" s="30"/>
      <c r="CV531" s="30"/>
      <c r="CW531" s="30"/>
      <c r="CX531" s="30"/>
      <c r="CY531" s="30"/>
      <c r="CZ531" s="30"/>
      <c r="DA531" s="30"/>
      <c r="DB531" s="30"/>
      <c r="DC531" s="30"/>
      <c r="DD531" s="30"/>
      <c r="DE531" s="30"/>
      <c r="DF531" s="30"/>
      <c r="DG531" s="30"/>
      <c r="DH531" s="30"/>
      <c r="DI531" s="30"/>
      <c r="DJ531" s="30"/>
      <c r="DK531" s="30"/>
      <c r="DL531" s="30"/>
      <c r="DM531" s="30"/>
      <c r="DN531" s="30"/>
      <c r="DO531" s="30"/>
      <c r="DP531" s="30"/>
      <c r="DQ531" s="30"/>
      <c r="DR531" s="30"/>
      <c r="DS531" s="30"/>
      <c r="DT531" s="30"/>
      <c r="DU531" s="30"/>
      <c r="DV531" s="30"/>
      <c r="DW531" s="30"/>
      <c r="DX531" s="30"/>
    </row>
    <row r="532" spans="1:128" s="45" customFormat="1" x14ac:dyDescent="0.2">
      <c r="A532" s="53" t="s">
        <v>968</v>
      </c>
      <c r="B532" s="53" t="s">
        <v>699</v>
      </c>
      <c r="C532" s="47">
        <v>18</v>
      </c>
      <c r="D532" s="48">
        <v>99</v>
      </c>
      <c r="E532" s="46" t="s">
        <v>30</v>
      </c>
      <c r="F532" s="49" t="s">
        <v>335</v>
      </c>
      <c r="G532" s="122" t="s">
        <v>366</v>
      </c>
      <c r="H532" s="126" t="s">
        <v>47</v>
      </c>
      <c r="I532" s="49" t="s">
        <v>335</v>
      </c>
      <c r="J532" s="122" t="s">
        <v>366</v>
      </c>
      <c r="K532" s="126" t="s">
        <v>33</v>
      </c>
      <c r="L532" s="49"/>
      <c r="M532" s="122"/>
      <c r="N532" s="126"/>
      <c r="O532" s="49"/>
      <c r="P532" s="122"/>
      <c r="Q532" s="126"/>
      <c r="R532" s="49"/>
      <c r="S532" s="122"/>
      <c r="T532" s="126"/>
      <c r="U532" s="44" t="s">
        <v>1782</v>
      </c>
      <c r="V532" s="106" t="s">
        <v>972</v>
      </c>
      <c r="W532" s="113" t="s">
        <v>394</v>
      </c>
      <c r="X532" s="107" t="s">
        <v>64</v>
      </c>
      <c r="Y532" s="44" t="s">
        <v>1187</v>
      </c>
      <c r="Z532" s="95" t="s">
        <v>1188</v>
      </c>
      <c r="AA532" s="44" t="s">
        <v>1189</v>
      </c>
      <c r="AB532" s="44" t="s">
        <v>1776</v>
      </c>
      <c r="AC532" s="44"/>
    </row>
    <row r="533" spans="1:128" s="45" customFormat="1" x14ac:dyDescent="0.2">
      <c r="A533" s="53" t="s">
        <v>1033</v>
      </c>
      <c r="B533" s="53" t="s">
        <v>699</v>
      </c>
      <c r="C533" s="47">
        <v>6</v>
      </c>
      <c r="D533" s="48">
        <v>9</v>
      </c>
      <c r="E533" s="46" t="s">
        <v>30</v>
      </c>
      <c r="F533" s="49" t="s">
        <v>43</v>
      </c>
      <c r="G533" s="122" t="s">
        <v>148</v>
      </c>
      <c r="H533" s="126" t="s">
        <v>49</v>
      </c>
      <c r="I533" s="49"/>
      <c r="J533" s="122"/>
      <c r="K533" s="126"/>
      <c r="L533" s="49"/>
      <c r="M533" s="122"/>
      <c r="N533" s="126"/>
      <c r="O533" s="49"/>
      <c r="P533" s="122"/>
      <c r="Q533" s="126"/>
      <c r="R533" s="49"/>
      <c r="S533" s="122"/>
      <c r="T533" s="126"/>
      <c r="U533" s="44" t="s">
        <v>265</v>
      </c>
      <c r="V533" s="106" t="s">
        <v>266</v>
      </c>
      <c r="W533" s="106" t="s">
        <v>77</v>
      </c>
      <c r="X533" s="106" t="s">
        <v>64</v>
      </c>
      <c r="Y533" s="44" t="s">
        <v>1538</v>
      </c>
      <c r="Z533" s="95"/>
      <c r="AA533" s="44" t="s">
        <v>1539</v>
      </c>
      <c r="AB533" s="44" t="s">
        <v>1540</v>
      </c>
      <c r="AC533" s="44" t="s">
        <v>1541</v>
      </c>
    </row>
    <row r="534" spans="1:128" s="45" customFormat="1" x14ac:dyDescent="0.2">
      <c r="A534" s="53" t="s">
        <v>1033</v>
      </c>
      <c r="B534" s="53" t="s">
        <v>699</v>
      </c>
      <c r="C534" s="47">
        <v>10</v>
      </c>
      <c r="D534" s="48">
        <v>13</v>
      </c>
      <c r="E534" s="46" t="s">
        <v>67</v>
      </c>
      <c r="F534" s="49" t="s">
        <v>148</v>
      </c>
      <c r="G534" s="122" t="s">
        <v>182</v>
      </c>
      <c r="H534" s="126" t="s">
        <v>49</v>
      </c>
      <c r="I534" s="49"/>
      <c r="J534" s="122"/>
      <c r="K534" s="126"/>
      <c r="L534" s="49"/>
      <c r="M534" s="122"/>
      <c r="N534" s="126"/>
      <c r="O534" s="49"/>
      <c r="P534" s="122"/>
      <c r="Q534" s="126"/>
      <c r="R534" s="49"/>
      <c r="S534" s="122"/>
      <c r="T534" s="126"/>
      <c r="U534" s="44" t="s">
        <v>265</v>
      </c>
      <c r="V534" s="106" t="s">
        <v>266</v>
      </c>
      <c r="W534" s="106" t="s">
        <v>77</v>
      </c>
      <c r="X534" s="106" t="s">
        <v>64</v>
      </c>
      <c r="Y534" s="44" t="s">
        <v>1542</v>
      </c>
      <c r="Z534" s="95"/>
      <c r="AA534" s="44" t="s">
        <v>1543</v>
      </c>
      <c r="AB534" s="44" t="s">
        <v>1544</v>
      </c>
      <c r="AC534" s="44" t="s">
        <v>1545</v>
      </c>
    </row>
    <row r="535" spans="1:128" s="45" customFormat="1" x14ac:dyDescent="0.2">
      <c r="A535" s="53" t="s">
        <v>1033</v>
      </c>
      <c r="B535" s="53" t="s">
        <v>699</v>
      </c>
      <c r="C535" s="47">
        <v>14</v>
      </c>
      <c r="D535" s="48">
        <v>17</v>
      </c>
      <c r="E535" s="46" t="s">
        <v>67</v>
      </c>
      <c r="F535" s="49" t="s">
        <v>182</v>
      </c>
      <c r="G535" s="122" t="s">
        <v>31</v>
      </c>
      <c r="H535" s="126" t="s">
        <v>49</v>
      </c>
      <c r="I535" s="49" t="s">
        <v>305</v>
      </c>
      <c r="J535" s="122" t="s">
        <v>335</v>
      </c>
      <c r="K535" s="126" t="s">
        <v>51</v>
      </c>
      <c r="L535" s="49"/>
      <c r="M535" s="122"/>
      <c r="N535" s="126"/>
      <c r="O535" s="49"/>
      <c r="P535" s="122"/>
      <c r="Q535" s="126"/>
      <c r="R535" s="49"/>
      <c r="S535" s="122"/>
      <c r="T535" s="126"/>
      <c r="U535" s="44" t="s">
        <v>265</v>
      </c>
      <c r="V535" s="106" t="s">
        <v>266</v>
      </c>
      <c r="W535" s="106" t="s">
        <v>77</v>
      </c>
      <c r="X535" s="106" t="s">
        <v>64</v>
      </c>
      <c r="Y535" s="44" t="s">
        <v>1542</v>
      </c>
      <c r="Z535" s="95"/>
      <c r="AA535" s="44" t="s">
        <v>1543</v>
      </c>
      <c r="AB535" s="44" t="s">
        <v>1546</v>
      </c>
      <c r="AC535" s="44" t="s">
        <v>1547</v>
      </c>
    </row>
    <row r="536" spans="1:128" s="45" customFormat="1" x14ac:dyDescent="0.2">
      <c r="A536" s="53" t="s">
        <v>1033</v>
      </c>
      <c r="B536" s="53" t="s">
        <v>699</v>
      </c>
      <c r="C536" s="47">
        <v>10</v>
      </c>
      <c r="D536" s="48">
        <v>13</v>
      </c>
      <c r="E536" s="46" t="s">
        <v>74</v>
      </c>
      <c r="F536" s="49" t="s">
        <v>127</v>
      </c>
      <c r="G536" s="122" t="s">
        <v>159</v>
      </c>
      <c r="H536" s="126" t="s">
        <v>49</v>
      </c>
      <c r="I536" s="49"/>
      <c r="J536" s="122"/>
      <c r="K536" s="126"/>
      <c r="L536" s="49"/>
      <c r="M536" s="122"/>
      <c r="N536" s="126"/>
      <c r="O536" s="49"/>
      <c r="P536" s="122"/>
      <c r="Q536" s="126"/>
      <c r="R536" s="49"/>
      <c r="S536" s="122"/>
      <c r="T536" s="126"/>
      <c r="U536" s="44" t="s">
        <v>515</v>
      </c>
      <c r="V536" s="106" t="s">
        <v>516</v>
      </c>
      <c r="W536" s="106" t="s">
        <v>77</v>
      </c>
      <c r="X536" s="106" t="s">
        <v>64</v>
      </c>
      <c r="Y536" s="44" t="s">
        <v>1548</v>
      </c>
      <c r="Z536" s="95"/>
      <c r="AA536" s="44" t="s">
        <v>1549</v>
      </c>
      <c r="AB536" s="44" t="s">
        <v>1544</v>
      </c>
      <c r="AC536" s="44"/>
    </row>
    <row r="537" spans="1:128" s="45" customFormat="1" x14ac:dyDescent="0.2">
      <c r="A537" s="53" t="s">
        <v>1033</v>
      </c>
      <c r="B537" s="53" t="s">
        <v>699</v>
      </c>
      <c r="C537" s="47">
        <v>14</v>
      </c>
      <c r="D537" s="48">
        <v>17</v>
      </c>
      <c r="E537" s="46" t="s">
        <v>74</v>
      </c>
      <c r="F537" s="49" t="s">
        <v>148</v>
      </c>
      <c r="G537" s="122" t="s">
        <v>192</v>
      </c>
      <c r="H537" s="126" t="s">
        <v>49</v>
      </c>
      <c r="I537" s="63"/>
      <c r="J537" s="110"/>
      <c r="K537" s="46"/>
      <c r="L537" s="49"/>
      <c r="M537" s="122"/>
      <c r="N537" s="126"/>
      <c r="O537" s="49"/>
      <c r="P537" s="122"/>
      <c r="Q537" s="126"/>
      <c r="R537" s="49"/>
      <c r="S537" s="122"/>
      <c r="T537" s="126"/>
      <c r="U537" s="44" t="s">
        <v>515</v>
      </c>
      <c r="V537" s="106" t="s">
        <v>516</v>
      </c>
      <c r="W537" s="106" t="s">
        <v>77</v>
      </c>
      <c r="X537" s="106" t="s">
        <v>64</v>
      </c>
      <c r="Y537" s="44" t="s">
        <v>1548</v>
      </c>
      <c r="Z537" s="95"/>
      <c r="AA537" s="44" t="s">
        <v>1549</v>
      </c>
      <c r="AB537" s="44" t="s">
        <v>1546</v>
      </c>
      <c r="AC537" s="44"/>
    </row>
    <row r="538" spans="1:128" s="45" customFormat="1" x14ac:dyDescent="0.2">
      <c r="A538" s="53" t="s">
        <v>1033</v>
      </c>
      <c r="B538" s="53" t="s">
        <v>699</v>
      </c>
      <c r="C538" s="47">
        <v>14</v>
      </c>
      <c r="D538" s="48">
        <v>17</v>
      </c>
      <c r="E538" s="46" t="s">
        <v>74</v>
      </c>
      <c r="F538" s="49" t="s">
        <v>274</v>
      </c>
      <c r="G538" s="122" t="s">
        <v>305</v>
      </c>
      <c r="H538" s="126" t="s">
        <v>51</v>
      </c>
      <c r="I538" s="49"/>
      <c r="J538" s="122"/>
      <c r="K538" s="126"/>
      <c r="L538" s="49"/>
      <c r="M538" s="122"/>
      <c r="N538" s="126"/>
      <c r="O538" s="49"/>
      <c r="P538" s="122"/>
      <c r="Q538" s="126"/>
      <c r="R538" s="49"/>
      <c r="S538" s="122"/>
      <c r="T538" s="126"/>
      <c r="U538" s="44" t="s">
        <v>265</v>
      </c>
      <c r="V538" s="106" t="s">
        <v>266</v>
      </c>
      <c r="W538" s="106" t="s">
        <v>77</v>
      </c>
      <c r="X538" s="106" t="s">
        <v>64</v>
      </c>
      <c r="Y538" s="44" t="s">
        <v>1548</v>
      </c>
      <c r="Z538" s="95"/>
      <c r="AA538" s="44" t="s">
        <v>1549</v>
      </c>
      <c r="AB538" s="44" t="s">
        <v>1546</v>
      </c>
      <c r="AC538" s="44" t="s">
        <v>1541</v>
      </c>
    </row>
    <row r="539" spans="1:128" s="45" customFormat="1" x14ac:dyDescent="0.2">
      <c r="A539" s="53" t="s">
        <v>1033</v>
      </c>
      <c r="B539" s="53" t="s">
        <v>699</v>
      </c>
      <c r="C539" s="47">
        <v>13</v>
      </c>
      <c r="D539" s="48">
        <v>18</v>
      </c>
      <c r="E539" s="46" t="s">
        <v>30</v>
      </c>
      <c r="F539" s="49" t="s">
        <v>31</v>
      </c>
      <c r="G539" s="122" t="s">
        <v>254</v>
      </c>
      <c r="H539" s="126" t="s">
        <v>49</v>
      </c>
      <c r="I539" s="49"/>
      <c r="J539" s="122"/>
      <c r="K539" s="126"/>
      <c r="L539" s="49"/>
      <c r="M539" s="122"/>
      <c r="N539" s="126"/>
      <c r="O539" s="49"/>
      <c r="P539" s="122"/>
      <c r="Q539" s="126"/>
      <c r="R539" s="49"/>
      <c r="S539" s="122"/>
      <c r="T539" s="126"/>
      <c r="U539" s="44" t="s">
        <v>265</v>
      </c>
      <c r="V539" s="106" t="s">
        <v>266</v>
      </c>
      <c r="W539" s="106" t="s">
        <v>77</v>
      </c>
      <c r="X539" s="106" t="s">
        <v>64</v>
      </c>
      <c r="Y539" s="44" t="s">
        <v>1542</v>
      </c>
      <c r="Z539" s="95"/>
      <c r="AA539" s="44" t="s">
        <v>1543</v>
      </c>
      <c r="AB539" s="44" t="s">
        <v>1550</v>
      </c>
      <c r="AC539" s="44" t="s">
        <v>1541</v>
      </c>
    </row>
    <row r="540" spans="1:128" s="45" customFormat="1" x14ac:dyDescent="0.2">
      <c r="A540" s="53" t="s">
        <v>1087</v>
      </c>
      <c r="B540" s="53" t="s">
        <v>699</v>
      </c>
      <c r="C540" s="47">
        <v>14</v>
      </c>
      <c r="D540" s="48">
        <v>15</v>
      </c>
      <c r="E540" s="46" t="s">
        <v>67</v>
      </c>
      <c r="F540" s="49" t="s">
        <v>295</v>
      </c>
      <c r="G540" s="122" t="s">
        <v>325</v>
      </c>
      <c r="H540" s="126" t="s">
        <v>36</v>
      </c>
      <c r="I540" s="49"/>
      <c r="J540" s="122"/>
      <c r="K540" s="126"/>
      <c r="L540" s="49"/>
      <c r="M540" s="122"/>
      <c r="N540" s="126"/>
      <c r="O540" s="49"/>
      <c r="P540" s="122"/>
      <c r="Q540" s="126"/>
      <c r="R540" s="49"/>
      <c r="S540" s="122"/>
      <c r="T540" s="126"/>
      <c r="U540" s="44" t="s">
        <v>757</v>
      </c>
      <c r="V540" s="107" t="str">
        <f>VLOOKUP(U540,[12]Sportstätten!A64:D337,2,0)</f>
        <v xml:space="preserve">Gehestraße 10 </v>
      </c>
      <c r="W540" s="113" t="str">
        <f>VLOOKUP(U540,[12]Sportstätten!A64:D337,3,0)</f>
        <v>01127</v>
      </c>
      <c r="X540" s="107" t="str">
        <f>VLOOKUP(U540,[12]Sportstätten!A64:D337,4,0)</f>
        <v>Dresden</v>
      </c>
      <c r="Y540" s="44" t="s">
        <v>1259</v>
      </c>
      <c r="Z540" s="95"/>
      <c r="AA540" s="44"/>
      <c r="AB540" s="44" t="s">
        <v>1256</v>
      </c>
      <c r="AC540" s="44"/>
    </row>
    <row r="541" spans="1:128" s="45" customFormat="1" x14ac:dyDescent="0.2">
      <c r="A541" s="53" t="s">
        <v>1087</v>
      </c>
      <c r="B541" s="53" t="s">
        <v>699</v>
      </c>
      <c r="C541" s="47">
        <v>16</v>
      </c>
      <c r="D541" s="48">
        <v>99</v>
      </c>
      <c r="E541" s="46" t="s">
        <v>67</v>
      </c>
      <c r="F541" s="49" t="s">
        <v>356</v>
      </c>
      <c r="G541" s="122" t="s">
        <v>386</v>
      </c>
      <c r="H541" s="126" t="s">
        <v>36</v>
      </c>
      <c r="I541" s="49" t="s">
        <v>356</v>
      </c>
      <c r="J541" s="122" t="s">
        <v>386</v>
      </c>
      <c r="K541" s="126" t="s">
        <v>47</v>
      </c>
      <c r="L541" s="49" t="s">
        <v>356</v>
      </c>
      <c r="M541" s="122" t="s">
        <v>386</v>
      </c>
      <c r="N541" s="126" t="s">
        <v>47</v>
      </c>
      <c r="O541" s="49" t="s">
        <v>345</v>
      </c>
      <c r="P541" s="122" t="s">
        <v>386</v>
      </c>
      <c r="Q541" s="126" t="s">
        <v>33</v>
      </c>
      <c r="R541" s="49" t="s">
        <v>356</v>
      </c>
      <c r="S541" s="122" t="s">
        <v>386</v>
      </c>
      <c r="T541" s="126" t="s">
        <v>33</v>
      </c>
      <c r="U541" s="44" t="s">
        <v>757</v>
      </c>
      <c r="V541" s="107" t="str">
        <f>VLOOKUP(U541,[12]Sportstätten!A65:D338,2,0)</f>
        <v xml:space="preserve">Gehestraße 10 </v>
      </c>
      <c r="W541" s="113" t="str">
        <f>VLOOKUP(U541,[12]Sportstätten!A65:D338,3,0)</f>
        <v>01127</v>
      </c>
      <c r="X541" s="107" t="str">
        <f>VLOOKUP(U541,[12]Sportstätten!A65:D338,4,0)</f>
        <v>Dresden</v>
      </c>
      <c r="Y541" s="44" t="s">
        <v>1278</v>
      </c>
      <c r="Z541" s="95"/>
      <c r="AA541" s="44"/>
      <c r="AB541" s="44" t="s">
        <v>1256</v>
      </c>
      <c r="AC541" s="44"/>
    </row>
    <row r="542" spans="1:128" s="45" customFormat="1" x14ac:dyDescent="0.2">
      <c r="A542" s="53" t="s">
        <v>1087</v>
      </c>
      <c r="B542" s="53" t="s">
        <v>699</v>
      </c>
      <c r="C542" s="47">
        <v>16</v>
      </c>
      <c r="D542" s="48">
        <v>99</v>
      </c>
      <c r="E542" s="46" t="s">
        <v>74</v>
      </c>
      <c r="F542" s="49" t="s">
        <v>356</v>
      </c>
      <c r="G542" s="122" t="s">
        <v>386</v>
      </c>
      <c r="H542" s="126" t="s">
        <v>36</v>
      </c>
      <c r="I542" s="49" t="s">
        <v>325</v>
      </c>
      <c r="J542" s="122" t="s">
        <v>356</v>
      </c>
      <c r="K542" s="126" t="s">
        <v>47</v>
      </c>
      <c r="L542" s="49" t="s">
        <v>325</v>
      </c>
      <c r="M542" s="122" t="s">
        <v>356</v>
      </c>
      <c r="N542" s="126" t="s">
        <v>47</v>
      </c>
      <c r="O542" s="49" t="s">
        <v>325</v>
      </c>
      <c r="P542" s="122" t="s">
        <v>356</v>
      </c>
      <c r="Q542" s="126" t="s">
        <v>51</v>
      </c>
      <c r="R542" s="49" t="s">
        <v>325</v>
      </c>
      <c r="S542" s="122" t="s">
        <v>366</v>
      </c>
      <c r="T542" s="126" t="s">
        <v>42</v>
      </c>
      <c r="U542" s="44" t="s">
        <v>757</v>
      </c>
      <c r="V542" s="107" t="str">
        <f>VLOOKUP(U542,[12]Sportstätten!A66:D339,2,0)</f>
        <v xml:space="preserve">Gehestraße 10 </v>
      </c>
      <c r="W542" s="113" t="str">
        <f>VLOOKUP(U542,[12]Sportstätten!A66:D339,3,0)</f>
        <v>01127</v>
      </c>
      <c r="X542" s="107" t="str">
        <f>VLOOKUP(U542,[12]Sportstätten!A66:D339,4,0)</f>
        <v>Dresden</v>
      </c>
      <c r="Y542" s="44" t="s">
        <v>1279</v>
      </c>
      <c r="Z542" s="95"/>
      <c r="AA542" s="44"/>
      <c r="AB542" s="44" t="s">
        <v>1256</v>
      </c>
      <c r="AC542" s="44"/>
    </row>
    <row r="543" spans="1:128" s="45" customFormat="1" x14ac:dyDescent="0.2">
      <c r="A543" s="53" t="s">
        <v>1087</v>
      </c>
      <c r="B543" s="53" t="s">
        <v>699</v>
      </c>
      <c r="C543" s="47">
        <v>12</v>
      </c>
      <c r="D543" s="48">
        <v>13</v>
      </c>
      <c r="E543" s="46" t="s">
        <v>67</v>
      </c>
      <c r="F543" s="49" t="s">
        <v>295</v>
      </c>
      <c r="G543" s="122" t="s">
        <v>325</v>
      </c>
      <c r="H543" s="126" t="s">
        <v>47</v>
      </c>
      <c r="I543" s="49" t="s">
        <v>295</v>
      </c>
      <c r="J543" s="122" t="s">
        <v>325</v>
      </c>
      <c r="K543" s="126" t="s">
        <v>42</v>
      </c>
      <c r="L543" s="49"/>
      <c r="M543" s="122"/>
      <c r="N543" s="126"/>
      <c r="O543" s="49"/>
      <c r="P543" s="122"/>
      <c r="Q543" s="126"/>
      <c r="R543" s="49"/>
      <c r="S543" s="122"/>
      <c r="T543" s="126"/>
      <c r="U543" s="44" t="s">
        <v>757</v>
      </c>
      <c r="V543" s="107" t="str">
        <f>VLOOKUP(U543,[12]Sportstätten!A67:D340,2,0)</f>
        <v xml:space="preserve">Gehestraße 10 </v>
      </c>
      <c r="W543" s="113" t="str">
        <f>VLOOKUP(U543,[12]Sportstätten!A67:D340,3,0)</f>
        <v>01127</v>
      </c>
      <c r="X543" s="107" t="str">
        <f>VLOOKUP(U543,[12]Sportstätten!A67:D340,4,0)</f>
        <v>Dresden</v>
      </c>
      <c r="Y543" s="44" t="s">
        <v>1260</v>
      </c>
      <c r="Z543" s="95"/>
      <c r="AA543" s="44"/>
      <c r="AB543" s="44" t="s">
        <v>1256</v>
      </c>
      <c r="AC543" s="44"/>
    </row>
    <row r="544" spans="1:128" s="45" customFormat="1" x14ac:dyDescent="0.2">
      <c r="A544" s="53" t="s">
        <v>1087</v>
      </c>
      <c r="B544" s="53" t="s">
        <v>699</v>
      </c>
      <c r="C544" s="47">
        <v>16</v>
      </c>
      <c r="D544" s="48">
        <v>17</v>
      </c>
      <c r="E544" s="46" t="s">
        <v>67</v>
      </c>
      <c r="F544" s="49" t="s">
        <v>325</v>
      </c>
      <c r="G544" s="122" t="s">
        <v>356</v>
      </c>
      <c r="H544" s="126" t="s">
        <v>47</v>
      </c>
      <c r="I544" s="49" t="s">
        <v>325</v>
      </c>
      <c r="J544" s="122" t="s">
        <v>356</v>
      </c>
      <c r="K544" s="126" t="s">
        <v>33</v>
      </c>
      <c r="L544" s="49"/>
      <c r="M544" s="122"/>
      <c r="N544" s="126"/>
      <c r="O544" s="49"/>
      <c r="P544" s="122"/>
      <c r="Q544" s="126"/>
      <c r="R544" s="49"/>
      <c r="S544" s="122"/>
      <c r="T544" s="126"/>
      <c r="U544" s="44" t="s">
        <v>757</v>
      </c>
      <c r="V544" s="107" t="str">
        <f>VLOOKUP(U544,[12]Sportstätten!A68:D341,2,0)</f>
        <v xml:space="preserve">Gehestraße 10 </v>
      </c>
      <c r="W544" s="113" t="str">
        <f>VLOOKUP(U544,[12]Sportstätten!A68:D341,3,0)</f>
        <v>01127</v>
      </c>
      <c r="X544" s="107" t="str">
        <f>VLOOKUP(U544,[12]Sportstätten!A68:D341,4,0)</f>
        <v>Dresden</v>
      </c>
      <c r="Y544" s="44" t="s">
        <v>1261</v>
      </c>
      <c r="Z544" s="95"/>
      <c r="AA544" s="44"/>
      <c r="AB544" s="44" t="s">
        <v>1256</v>
      </c>
      <c r="AC544" s="44"/>
    </row>
    <row r="545" spans="1:29" s="45" customFormat="1" x14ac:dyDescent="0.2">
      <c r="A545" s="53" t="s">
        <v>1087</v>
      </c>
      <c r="B545" s="53" t="s">
        <v>699</v>
      </c>
      <c r="C545" s="47">
        <v>12</v>
      </c>
      <c r="D545" s="48">
        <v>13</v>
      </c>
      <c r="E545" s="46" t="s">
        <v>74</v>
      </c>
      <c r="F545" s="49" t="s">
        <v>274</v>
      </c>
      <c r="G545" s="122" t="s">
        <v>315</v>
      </c>
      <c r="H545" s="126" t="s">
        <v>51</v>
      </c>
      <c r="I545" s="49"/>
      <c r="J545" s="122"/>
      <c r="K545" s="126"/>
      <c r="L545" s="49"/>
      <c r="M545" s="122"/>
      <c r="N545" s="126"/>
      <c r="O545" s="49"/>
      <c r="P545" s="122"/>
      <c r="Q545" s="126"/>
      <c r="R545" s="49"/>
      <c r="S545" s="122"/>
      <c r="T545" s="126"/>
      <c r="U545" s="44" t="s">
        <v>805</v>
      </c>
      <c r="V545" s="107" t="str">
        <f>VLOOKUP(U545,[12]Sportstätten!A69:D342,2,0)</f>
        <v xml:space="preserve">Pestalozziplatz 20 </v>
      </c>
      <c r="W545" s="113" t="str">
        <f>VLOOKUP(U545,[12]Sportstätten!A69:D342,3,0)</f>
        <v>01127</v>
      </c>
      <c r="X545" s="107" t="str">
        <f>VLOOKUP(U545,[12]Sportstätten!A69:D342,4,0)</f>
        <v>Dresden</v>
      </c>
      <c r="Y545" s="44" t="s">
        <v>1262</v>
      </c>
      <c r="Z545" s="95"/>
      <c r="AA545" s="44"/>
      <c r="AB545" s="44" t="s">
        <v>1256</v>
      </c>
      <c r="AC545" s="44"/>
    </row>
    <row r="546" spans="1:29" s="45" customFormat="1" x14ac:dyDescent="0.2">
      <c r="A546" s="53" t="s">
        <v>1087</v>
      </c>
      <c r="B546" s="53" t="s">
        <v>699</v>
      </c>
      <c r="C546" s="47">
        <v>10</v>
      </c>
      <c r="D546" s="48">
        <v>11</v>
      </c>
      <c r="E546" s="46" t="s">
        <v>74</v>
      </c>
      <c r="F546" s="49" t="s">
        <v>274</v>
      </c>
      <c r="G546" s="122" t="s">
        <v>315</v>
      </c>
      <c r="H546" s="126" t="s">
        <v>51</v>
      </c>
      <c r="I546" s="49"/>
      <c r="J546" s="122"/>
      <c r="K546" s="126"/>
      <c r="L546" s="49"/>
      <c r="M546" s="122"/>
      <c r="N546" s="126"/>
      <c r="O546" s="49"/>
      <c r="P546" s="122"/>
      <c r="Q546" s="126"/>
      <c r="R546" s="49"/>
      <c r="S546" s="122"/>
      <c r="T546" s="126"/>
      <c r="U546" s="44" t="s">
        <v>805</v>
      </c>
      <c r="V546" s="107" t="str">
        <f>VLOOKUP(U546,[12]Sportstätten!A70:D343,2,0)</f>
        <v xml:space="preserve">Pestalozziplatz 20 </v>
      </c>
      <c r="W546" s="113" t="str">
        <f>VLOOKUP(U546,[12]Sportstätten!A70:D343,3,0)</f>
        <v>01127</v>
      </c>
      <c r="X546" s="107" t="str">
        <f>VLOOKUP(U546,[12]Sportstätten!A70:D343,4,0)</f>
        <v>Dresden</v>
      </c>
      <c r="Y546" s="44" t="s">
        <v>1263</v>
      </c>
      <c r="Z546" s="95"/>
      <c r="AA546" s="44"/>
      <c r="AB546" s="44" t="s">
        <v>1256</v>
      </c>
      <c r="AC546" s="44"/>
    </row>
    <row r="547" spans="1:29" s="45" customFormat="1" x14ac:dyDescent="0.2">
      <c r="A547" s="53" t="s">
        <v>1087</v>
      </c>
      <c r="B547" s="53" t="s">
        <v>699</v>
      </c>
      <c r="C547" s="47">
        <v>10</v>
      </c>
      <c r="D547" s="48">
        <v>11</v>
      </c>
      <c r="E547" s="46" t="s">
        <v>67</v>
      </c>
      <c r="F547" s="49" t="s">
        <v>274</v>
      </c>
      <c r="G547" s="122" t="s">
        <v>315</v>
      </c>
      <c r="H547" s="126" t="s">
        <v>51</v>
      </c>
      <c r="I547" s="49"/>
      <c r="J547" s="122"/>
      <c r="K547" s="126"/>
      <c r="L547" s="49"/>
      <c r="M547" s="122"/>
      <c r="N547" s="126"/>
      <c r="O547" s="49"/>
      <c r="P547" s="122"/>
      <c r="Q547" s="126"/>
      <c r="R547" s="49"/>
      <c r="S547" s="122"/>
      <c r="T547" s="126"/>
      <c r="U547" s="44" t="s">
        <v>805</v>
      </c>
      <c r="V547" s="107" t="str">
        <f>VLOOKUP(U547,[12]Sportstätten!A71:D344,2,0)</f>
        <v xml:space="preserve">Pestalozziplatz 20 </v>
      </c>
      <c r="W547" s="113" t="str">
        <f>VLOOKUP(U547,[12]Sportstätten!A71:D344,3,0)</f>
        <v>01127</v>
      </c>
      <c r="X547" s="107" t="str">
        <f>VLOOKUP(U547,[12]Sportstätten!A71:D344,4,0)</f>
        <v>Dresden</v>
      </c>
      <c r="Y547" s="44" t="s">
        <v>1260</v>
      </c>
      <c r="Z547" s="95"/>
      <c r="AA547" s="44"/>
      <c r="AB547" s="44" t="s">
        <v>1256</v>
      </c>
      <c r="AC547" s="44"/>
    </row>
    <row r="548" spans="1:29" s="45" customFormat="1" x14ac:dyDescent="0.2">
      <c r="A548" s="53" t="s">
        <v>1087</v>
      </c>
      <c r="B548" s="53" t="s">
        <v>699</v>
      </c>
      <c r="C548" s="47">
        <v>16</v>
      </c>
      <c r="D548" s="48">
        <v>17</v>
      </c>
      <c r="E548" s="46" t="s">
        <v>74</v>
      </c>
      <c r="F548" s="49" t="s">
        <v>315</v>
      </c>
      <c r="G548" s="122" t="s">
        <v>356</v>
      </c>
      <c r="H548" s="126" t="s">
        <v>51</v>
      </c>
      <c r="I548" s="49"/>
      <c r="J548" s="122"/>
      <c r="K548" s="126"/>
      <c r="L548" s="49"/>
      <c r="M548" s="122"/>
      <c r="N548" s="126"/>
      <c r="O548" s="49"/>
      <c r="P548" s="122"/>
      <c r="Q548" s="126"/>
      <c r="R548" s="49"/>
      <c r="S548" s="122"/>
      <c r="T548" s="126"/>
      <c r="U548" s="44" t="s">
        <v>805</v>
      </c>
      <c r="V548" s="107" t="str">
        <f>VLOOKUP(U548,[12]Sportstätten!A72:D345,2,0)</f>
        <v xml:space="preserve">Pestalozziplatz 20 </v>
      </c>
      <c r="W548" s="113" t="str">
        <f>VLOOKUP(U548,[12]Sportstätten!A72:D345,3,0)</f>
        <v>01127</v>
      </c>
      <c r="X548" s="107" t="str">
        <f>VLOOKUP(U548,[12]Sportstätten!A72:D345,4,0)</f>
        <v>Dresden</v>
      </c>
      <c r="Y548" s="44" t="s">
        <v>1264</v>
      </c>
      <c r="Z548" s="95"/>
      <c r="AA548" s="44"/>
      <c r="AB548" s="44" t="s">
        <v>1256</v>
      </c>
      <c r="AC548" s="44"/>
    </row>
    <row r="549" spans="1:29" s="45" customFormat="1" x14ac:dyDescent="0.2">
      <c r="A549" s="53" t="s">
        <v>1087</v>
      </c>
      <c r="B549" s="53" t="s">
        <v>699</v>
      </c>
      <c r="C549" s="47">
        <v>14</v>
      </c>
      <c r="D549" s="48">
        <v>15</v>
      </c>
      <c r="E549" s="46" t="s">
        <v>74</v>
      </c>
      <c r="F549" s="49" t="s">
        <v>315</v>
      </c>
      <c r="G549" s="122" t="s">
        <v>356</v>
      </c>
      <c r="H549" s="126" t="s">
        <v>51</v>
      </c>
      <c r="I549" s="49"/>
      <c r="J549" s="122"/>
      <c r="K549" s="126"/>
      <c r="L549" s="49"/>
      <c r="M549" s="122"/>
      <c r="N549" s="126"/>
      <c r="O549" s="49"/>
      <c r="P549" s="122"/>
      <c r="Q549" s="126"/>
      <c r="R549" s="49"/>
      <c r="S549" s="122"/>
      <c r="T549" s="126"/>
      <c r="U549" s="44" t="s">
        <v>805</v>
      </c>
      <c r="V549" s="107" t="str">
        <f>VLOOKUP(U549,[12]Sportstätten!A73:D346,2,0)</f>
        <v xml:space="preserve">Pestalozziplatz 20 </v>
      </c>
      <c r="W549" s="113" t="str">
        <f>VLOOKUP(U549,[12]Sportstätten!A73:D346,3,0)</f>
        <v>01127</v>
      </c>
      <c r="X549" s="107" t="str">
        <f>VLOOKUP(U549,[12]Sportstätten!A73:D346,4,0)</f>
        <v>Dresden</v>
      </c>
      <c r="Y549" s="44" t="s">
        <v>1262</v>
      </c>
      <c r="Z549" s="95"/>
      <c r="AA549" s="44"/>
      <c r="AB549" s="44" t="s">
        <v>1256</v>
      </c>
      <c r="AC549" s="44"/>
    </row>
    <row r="550" spans="1:29" s="45" customFormat="1" x14ac:dyDescent="0.2">
      <c r="A550" s="53" t="s">
        <v>1087</v>
      </c>
      <c r="B550" s="53" t="s">
        <v>699</v>
      </c>
      <c r="C550" s="47">
        <v>14</v>
      </c>
      <c r="D550" s="48">
        <v>15</v>
      </c>
      <c r="E550" s="46" t="s">
        <v>67</v>
      </c>
      <c r="F550" s="49" t="s">
        <v>315</v>
      </c>
      <c r="G550" s="122" t="s">
        <v>356</v>
      </c>
      <c r="H550" s="126" t="s">
        <v>51</v>
      </c>
      <c r="I550" s="49"/>
      <c r="J550" s="122"/>
      <c r="K550" s="126"/>
      <c r="L550" s="49"/>
      <c r="M550" s="122"/>
      <c r="N550" s="126"/>
      <c r="O550" s="49"/>
      <c r="P550" s="122"/>
      <c r="Q550" s="126"/>
      <c r="R550" s="49"/>
      <c r="S550" s="122"/>
      <c r="T550" s="126"/>
      <c r="U550" s="44" t="s">
        <v>805</v>
      </c>
      <c r="V550" s="107" t="str">
        <f>VLOOKUP(U550,[12]Sportstätten!A74:D347,2,0)</f>
        <v xml:space="preserve">Pestalozziplatz 20 </v>
      </c>
      <c r="W550" s="113" t="str">
        <f>VLOOKUP(U550,[12]Sportstätten!A74:D347,3,0)</f>
        <v>01127</v>
      </c>
      <c r="X550" s="107" t="str">
        <f>VLOOKUP(U550,[12]Sportstätten!A74:D347,4,0)</f>
        <v>Dresden</v>
      </c>
      <c r="Y550" s="44" t="s">
        <v>1265</v>
      </c>
      <c r="Z550" s="95"/>
      <c r="AA550" s="44"/>
      <c r="AB550" s="44" t="s">
        <v>1256</v>
      </c>
      <c r="AC550" s="44"/>
    </row>
    <row r="551" spans="1:29" s="45" customFormat="1" x14ac:dyDescent="0.2">
      <c r="A551" s="53" t="s">
        <v>1087</v>
      </c>
      <c r="B551" s="53" t="s">
        <v>699</v>
      </c>
      <c r="C551" s="47">
        <v>16</v>
      </c>
      <c r="D551" s="48">
        <v>99</v>
      </c>
      <c r="E551" s="46" t="s">
        <v>74</v>
      </c>
      <c r="F551" s="49" t="s">
        <v>356</v>
      </c>
      <c r="G551" s="122" t="s">
        <v>397</v>
      </c>
      <c r="H551" s="126" t="s">
        <v>51</v>
      </c>
      <c r="I551" s="49"/>
      <c r="J551" s="122"/>
      <c r="K551" s="126"/>
      <c r="L551" s="49"/>
      <c r="M551" s="122"/>
      <c r="N551" s="126"/>
      <c r="O551" s="49"/>
      <c r="P551" s="122"/>
      <c r="Q551" s="126"/>
      <c r="R551" s="49"/>
      <c r="S551" s="122"/>
      <c r="T551" s="126"/>
      <c r="U551" s="44" t="s">
        <v>805</v>
      </c>
      <c r="V551" s="107" t="str">
        <f>VLOOKUP(U551,[12]Sportstätten!A75:D348,2,0)</f>
        <v xml:space="preserve">Pestalozziplatz 20 </v>
      </c>
      <c r="W551" s="113" t="str">
        <f>VLOOKUP(U551,[12]Sportstätten!A75:D348,3,0)</f>
        <v>01127</v>
      </c>
      <c r="X551" s="107" t="str">
        <f>VLOOKUP(U551,[12]Sportstätten!A75:D348,4,0)</f>
        <v>Dresden</v>
      </c>
      <c r="Y551" s="44" t="s">
        <v>1266</v>
      </c>
      <c r="Z551" s="95"/>
      <c r="AA551" s="44"/>
      <c r="AB551" s="44" t="s">
        <v>1256</v>
      </c>
      <c r="AC551" s="44"/>
    </row>
    <row r="552" spans="1:29" s="45" customFormat="1" ht="14.25" customHeight="1" x14ac:dyDescent="0.2">
      <c r="A552" s="53" t="s">
        <v>1087</v>
      </c>
      <c r="B552" s="53" t="s">
        <v>699</v>
      </c>
      <c r="C552" s="47">
        <v>12</v>
      </c>
      <c r="D552" s="48">
        <v>13</v>
      </c>
      <c r="E552" s="46" t="s">
        <v>74</v>
      </c>
      <c r="F552" s="49" t="s">
        <v>295</v>
      </c>
      <c r="G552" s="122" t="s">
        <v>325</v>
      </c>
      <c r="H552" s="126" t="s">
        <v>42</v>
      </c>
      <c r="I552" s="49"/>
      <c r="J552" s="122"/>
      <c r="K552" s="126"/>
      <c r="L552" s="49"/>
      <c r="M552" s="122"/>
      <c r="N552" s="126"/>
      <c r="O552" s="49"/>
      <c r="P552" s="122"/>
      <c r="Q552" s="126"/>
      <c r="R552" s="49"/>
      <c r="S552" s="122"/>
      <c r="T552" s="126"/>
      <c r="U552" s="44" t="s">
        <v>757</v>
      </c>
      <c r="V552" s="107" t="str">
        <f>VLOOKUP(U552,[12]Sportstätten!A76:D349,2,0)</f>
        <v xml:space="preserve">Gehestraße 10 </v>
      </c>
      <c r="W552" s="113" t="str">
        <f>VLOOKUP(U552,[12]Sportstätten!A76:D349,3,0)</f>
        <v>01127</v>
      </c>
      <c r="X552" s="107" t="str">
        <f>VLOOKUP(U552,[12]Sportstätten!A76:D349,4,0)</f>
        <v>Dresden</v>
      </c>
      <c r="Y552" s="44" t="s">
        <v>1262</v>
      </c>
      <c r="Z552" s="95"/>
      <c r="AA552" s="44"/>
      <c r="AB552" s="44" t="s">
        <v>1256</v>
      </c>
      <c r="AC552" s="44"/>
    </row>
    <row r="553" spans="1:29" s="45" customFormat="1" x14ac:dyDescent="0.2">
      <c r="A553" s="53" t="s">
        <v>1087</v>
      </c>
      <c r="B553" s="53" t="s">
        <v>699</v>
      </c>
      <c r="C553" s="47">
        <v>16</v>
      </c>
      <c r="D553" s="48">
        <v>17</v>
      </c>
      <c r="E553" s="46" t="s">
        <v>74</v>
      </c>
      <c r="F553" s="49" t="s">
        <v>315</v>
      </c>
      <c r="G553" s="122" t="s">
        <v>356</v>
      </c>
      <c r="H553" s="126" t="s">
        <v>42</v>
      </c>
      <c r="I553" s="49"/>
      <c r="J553" s="122"/>
      <c r="K553" s="126"/>
      <c r="L553" s="49"/>
      <c r="M553" s="122"/>
      <c r="N553" s="126"/>
      <c r="O553" s="49"/>
      <c r="P553" s="122"/>
      <c r="Q553" s="126"/>
      <c r="R553" s="49"/>
      <c r="S553" s="122"/>
      <c r="T553" s="126"/>
      <c r="U553" s="44" t="s">
        <v>757</v>
      </c>
      <c r="V553" s="107" t="str">
        <f>VLOOKUP(U553,[12]Sportstätten!A77:D350,2,0)</f>
        <v xml:space="preserve">Gehestraße 10 </v>
      </c>
      <c r="W553" s="113" t="str">
        <f>VLOOKUP(U553,[12]Sportstätten!A77:D350,3,0)</f>
        <v>01127</v>
      </c>
      <c r="X553" s="107" t="str">
        <f>VLOOKUP(U553,[12]Sportstätten!A77:D350,4,0)</f>
        <v>Dresden</v>
      </c>
      <c r="Y553" s="44" t="s">
        <v>1267</v>
      </c>
      <c r="Z553" s="95"/>
      <c r="AA553" s="44"/>
      <c r="AB553" s="44" t="s">
        <v>1256</v>
      </c>
      <c r="AC553" s="44"/>
    </row>
    <row r="554" spans="1:29" s="45" customFormat="1" x14ac:dyDescent="0.2">
      <c r="A554" s="53" t="s">
        <v>1087</v>
      </c>
      <c r="B554" s="53" t="s">
        <v>699</v>
      </c>
      <c r="C554" s="47">
        <v>14</v>
      </c>
      <c r="D554" s="48">
        <v>15</v>
      </c>
      <c r="E554" s="46" t="s">
        <v>74</v>
      </c>
      <c r="F554" s="49" t="s">
        <v>325</v>
      </c>
      <c r="G554" s="122" t="s">
        <v>356</v>
      </c>
      <c r="H554" s="126" t="s">
        <v>42</v>
      </c>
      <c r="I554" s="49"/>
      <c r="J554" s="122"/>
      <c r="K554" s="126"/>
      <c r="L554" s="49"/>
      <c r="M554" s="122"/>
      <c r="N554" s="126"/>
      <c r="O554" s="49"/>
      <c r="P554" s="122"/>
      <c r="Q554" s="126"/>
      <c r="R554" s="49"/>
      <c r="S554" s="122"/>
      <c r="T554" s="126"/>
      <c r="U554" s="44" t="s">
        <v>757</v>
      </c>
      <c r="V554" s="107" t="str">
        <f>VLOOKUP(U554,[12]Sportstätten!A78:D351,2,0)</f>
        <v xml:space="preserve">Gehestraße 10 </v>
      </c>
      <c r="W554" s="113" t="str">
        <f>VLOOKUP(U554,[12]Sportstätten!A78:D351,3,0)</f>
        <v>01127</v>
      </c>
      <c r="X554" s="107" t="str">
        <f>VLOOKUP(U554,[12]Sportstätten!A78:D351,4,0)</f>
        <v>Dresden</v>
      </c>
      <c r="Y554" s="44" t="s">
        <v>1262</v>
      </c>
      <c r="Z554" s="95"/>
      <c r="AA554" s="44"/>
      <c r="AB554" s="44" t="s">
        <v>1256</v>
      </c>
      <c r="AC554" s="44"/>
    </row>
    <row r="555" spans="1:29" s="45" customFormat="1" x14ac:dyDescent="0.2">
      <c r="A555" s="53" t="s">
        <v>1087</v>
      </c>
      <c r="B555" s="53" t="s">
        <v>699</v>
      </c>
      <c r="C555" s="47">
        <v>14</v>
      </c>
      <c r="D555" s="48">
        <v>99</v>
      </c>
      <c r="E555" s="46" t="s">
        <v>30</v>
      </c>
      <c r="F555" s="49" t="s">
        <v>295</v>
      </c>
      <c r="G555" s="122" t="s">
        <v>325</v>
      </c>
      <c r="H555" s="126" t="s">
        <v>47</v>
      </c>
      <c r="I555" s="49"/>
      <c r="J555" s="122"/>
      <c r="K555" s="126"/>
      <c r="L555" s="49"/>
      <c r="M555" s="122"/>
      <c r="N555" s="126"/>
      <c r="O555" s="49"/>
      <c r="P555" s="122"/>
      <c r="Q555" s="126"/>
      <c r="R555" s="49"/>
      <c r="S555" s="122"/>
      <c r="T555" s="126"/>
      <c r="U555" s="44" t="s">
        <v>757</v>
      </c>
      <c r="V555" s="107" t="str">
        <f>VLOOKUP(U555,[13]Sportstätten!A114:D387,2,0)</f>
        <v xml:space="preserve">Gehestraße 10 </v>
      </c>
      <c r="W555" s="113" t="str">
        <f>VLOOKUP(U555,[13]Sportstätten!A114:D387,3,0)</f>
        <v>01127</v>
      </c>
      <c r="X555" s="107" t="str">
        <f>VLOOKUP(U555,[13]Sportstätten!A114:D387,4,0)</f>
        <v>Dresden</v>
      </c>
      <c r="Y555" s="44" t="s">
        <v>1315</v>
      </c>
      <c r="Z555" s="95"/>
      <c r="AA555" s="44" t="s">
        <v>1303</v>
      </c>
      <c r="AB555" s="44" t="s">
        <v>1256</v>
      </c>
      <c r="AC555" s="44" t="s">
        <v>1326</v>
      </c>
    </row>
    <row r="556" spans="1:29" s="45" customFormat="1" x14ac:dyDescent="0.2">
      <c r="A556" s="53" t="s">
        <v>1120</v>
      </c>
      <c r="B556" s="53" t="s">
        <v>699</v>
      </c>
      <c r="C556" s="47">
        <v>12</v>
      </c>
      <c r="D556" s="48">
        <v>18</v>
      </c>
      <c r="E556" s="46" t="s">
        <v>30</v>
      </c>
      <c r="F556" s="49" t="s">
        <v>315</v>
      </c>
      <c r="G556" s="122" t="s">
        <v>356</v>
      </c>
      <c r="H556" s="126" t="s">
        <v>42</v>
      </c>
      <c r="I556" s="49"/>
      <c r="J556" s="122"/>
      <c r="K556" s="126"/>
      <c r="L556" s="49"/>
      <c r="M556" s="122"/>
      <c r="N556" s="126"/>
      <c r="O556" s="49"/>
      <c r="P556" s="122"/>
      <c r="Q556" s="126"/>
      <c r="R556" s="49"/>
      <c r="S556" s="122"/>
      <c r="T556" s="126"/>
      <c r="U556" s="44" t="s">
        <v>506</v>
      </c>
      <c r="V556" s="106" t="s">
        <v>507</v>
      </c>
      <c r="W556" s="112" t="s">
        <v>508</v>
      </c>
      <c r="X556" s="106" t="s">
        <v>64</v>
      </c>
      <c r="Y556" s="44" t="s">
        <v>1416</v>
      </c>
      <c r="Z556" s="95" t="s">
        <v>1417</v>
      </c>
      <c r="AA556" s="44" t="s">
        <v>1418</v>
      </c>
      <c r="AB556" s="44" t="s">
        <v>1419</v>
      </c>
      <c r="AC556" s="44"/>
    </row>
    <row r="557" spans="1:29" s="45" customFormat="1" x14ac:dyDescent="0.2">
      <c r="A557" s="53" t="s">
        <v>1127</v>
      </c>
      <c r="B557" s="53" t="s">
        <v>699</v>
      </c>
      <c r="C557" s="47">
        <v>14</v>
      </c>
      <c r="D557" s="48">
        <v>99</v>
      </c>
      <c r="E557" s="46" t="s">
        <v>30</v>
      </c>
      <c r="F557" s="49" t="s">
        <v>315</v>
      </c>
      <c r="G557" s="122" t="s">
        <v>345</v>
      </c>
      <c r="H557" s="126" t="s">
        <v>42</v>
      </c>
      <c r="I557" s="49"/>
      <c r="J557" s="122"/>
      <c r="K557" s="126"/>
      <c r="L557" s="49"/>
      <c r="M557" s="122"/>
      <c r="N557" s="126"/>
      <c r="O557" s="49"/>
      <c r="P557" s="122"/>
      <c r="Q557" s="126"/>
      <c r="R557" s="49"/>
      <c r="S557" s="122"/>
      <c r="T557" s="126"/>
      <c r="U557" s="44" t="s">
        <v>336</v>
      </c>
      <c r="V557" s="107" t="str">
        <f>VLOOKUP(U557,[11]Sportstätten!A42:D316,2,0)</f>
        <v xml:space="preserve">Am Jägerpark 5 </v>
      </c>
      <c r="W557" s="113" t="str">
        <f>VLOOKUP(U557,[11]Sportstätten!A42:D316,3,0)</f>
        <v>01099</v>
      </c>
      <c r="X557" s="107" t="str">
        <f>VLOOKUP(U557,[11]Sportstätten!A42:D316,4,0)</f>
        <v>Dresden</v>
      </c>
      <c r="Y557" s="44" t="s">
        <v>1231</v>
      </c>
      <c r="Z557" s="95"/>
      <c r="AA557" s="44" t="s">
        <v>1232</v>
      </c>
      <c r="AB557" s="44" t="s">
        <v>1230</v>
      </c>
      <c r="AC557" s="44"/>
    </row>
    <row r="558" spans="1:29" s="45" customFormat="1" x14ac:dyDescent="0.2">
      <c r="A558" s="53" t="s">
        <v>889</v>
      </c>
      <c r="B558" s="53" t="s">
        <v>707</v>
      </c>
      <c r="C558" s="47">
        <v>7</v>
      </c>
      <c r="D558" s="48">
        <v>9</v>
      </c>
      <c r="E558" s="46" t="s">
        <v>30</v>
      </c>
      <c r="F558" s="49" t="s">
        <v>35</v>
      </c>
      <c r="G558" s="122" t="s">
        <v>295</v>
      </c>
      <c r="H558" s="126" t="s">
        <v>47</v>
      </c>
      <c r="I558" s="49" t="s">
        <v>254</v>
      </c>
      <c r="J558" s="122" t="s">
        <v>274</v>
      </c>
      <c r="K558" s="126" t="s">
        <v>51</v>
      </c>
      <c r="L558" s="49" t="s">
        <v>192</v>
      </c>
      <c r="M558" s="122" t="s">
        <v>34</v>
      </c>
      <c r="N558" s="126" t="s">
        <v>49</v>
      </c>
      <c r="O558" s="49"/>
      <c r="P558" s="122"/>
      <c r="Q558" s="126"/>
      <c r="R558" s="49"/>
      <c r="S558" s="122"/>
      <c r="T558" s="126"/>
      <c r="U558" s="44" t="s">
        <v>166</v>
      </c>
      <c r="V558" s="106" t="s">
        <v>167</v>
      </c>
      <c r="W558" s="113" t="s">
        <v>63</v>
      </c>
      <c r="X558" s="107" t="s">
        <v>64</v>
      </c>
      <c r="Y558" s="44"/>
      <c r="Z558" s="95"/>
      <c r="AA558" s="44" t="s">
        <v>1758</v>
      </c>
      <c r="AB558" s="44" t="s">
        <v>1759</v>
      </c>
      <c r="AC558" s="44" t="s">
        <v>1760</v>
      </c>
    </row>
    <row r="559" spans="1:29" s="39" customFormat="1" x14ac:dyDescent="0.2">
      <c r="A559" s="53" t="s">
        <v>889</v>
      </c>
      <c r="B559" s="53" t="s">
        <v>707</v>
      </c>
      <c r="C559" s="47">
        <v>10</v>
      </c>
      <c r="D559" s="48">
        <v>13</v>
      </c>
      <c r="E559" s="46" t="s">
        <v>30</v>
      </c>
      <c r="F559" s="49" t="s">
        <v>284</v>
      </c>
      <c r="G559" s="122" t="s">
        <v>345</v>
      </c>
      <c r="H559" s="126" t="s">
        <v>47</v>
      </c>
      <c r="I559" s="49" t="s">
        <v>274</v>
      </c>
      <c r="J559" s="122" t="s">
        <v>295</v>
      </c>
      <c r="K559" s="126" t="s">
        <v>51</v>
      </c>
      <c r="L559" s="49" t="s">
        <v>315</v>
      </c>
      <c r="M559" s="122" t="s">
        <v>361</v>
      </c>
      <c r="N559" s="126" t="s">
        <v>33</v>
      </c>
      <c r="O559" s="49" t="s">
        <v>192</v>
      </c>
      <c r="P559" s="122" t="s">
        <v>34</v>
      </c>
      <c r="Q559" s="126" t="s">
        <v>49</v>
      </c>
      <c r="R559" s="49"/>
      <c r="S559" s="122"/>
      <c r="T559" s="126"/>
      <c r="U559" s="44" t="s">
        <v>166</v>
      </c>
      <c r="V559" s="106" t="s">
        <v>167</v>
      </c>
      <c r="W559" s="113" t="s">
        <v>63</v>
      </c>
      <c r="X559" s="107" t="s">
        <v>64</v>
      </c>
      <c r="Y559" s="44"/>
      <c r="Z559" s="95"/>
      <c r="AA559" s="44" t="s">
        <v>1758</v>
      </c>
      <c r="AB559" s="44" t="s">
        <v>1759</v>
      </c>
      <c r="AC559" s="44" t="s">
        <v>1760</v>
      </c>
    </row>
    <row r="560" spans="1:29" s="33" customFormat="1" x14ac:dyDescent="0.2">
      <c r="A560" s="53" t="s">
        <v>889</v>
      </c>
      <c r="B560" s="53" t="s">
        <v>707</v>
      </c>
      <c r="C560" s="47">
        <v>14</v>
      </c>
      <c r="D560" s="48">
        <v>17</v>
      </c>
      <c r="E560" s="46" t="s">
        <v>30</v>
      </c>
      <c r="F560" s="49" t="s">
        <v>295</v>
      </c>
      <c r="G560" s="122" t="s">
        <v>315</v>
      </c>
      <c r="H560" s="126" t="s">
        <v>36</v>
      </c>
      <c r="I560" s="49" t="s">
        <v>305</v>
      </c>
      <c r="J560" s="122" t="s">
        <v>345</v>
      </c>
      <c r="K560" s="126" t="s">
        <v>47</v>
      </c>
      <c r="L560" s="49" t="s">
        <v>335</v>
      </c>
      <c r="M560" s="122" t="s">
        <v>356</v>
      </c>
      <c r="N560" s="126" t="s">
        <v>51</v>
      </c>
      <c r="O560" s="49" t="s">
        <v>315</v>
      </c>
      <c r="P560" s="122" t="s">
        <v>361</v>
      </c>
      <c r="Q560" s="126" t="s">
        <v>33</v>
      </c>
      <c r="R560" s="49"/>
      <c r="S560" s="122"/>
      <c r="T560" s="126"/>
      <c r="U560" s="44" t="s">
        <v>166</v>
      </c>
      <c r="V560" s="106" t="s">
        <v>167</v>
      </c>
      <c r="W560" s="113" t="s">
        <v>63</v>
      </c>
      <c r="X560" s="107" t="s">
        <v>64</v>
      </c>
      <c r="Y560" s="44"/>
      <c r="Z560" s="95"/>
      <c r="AA560" s="44" t="s">
        <v>1758</v>
      </c>
      <c r="AB560" s="44" t="s">
        <v>1759</v>
      </c>
      <c r="AC560" s="44"/>
    </row>
    <row r="561" spans="1:29" s="33" customFormat="1" x14ac:dyDescent="0.2">
      <c r="A561" s="53" t="s">
        <v>242</v>
      </c>
      <c r="B561" s="53" t="s">
        <v>723</v>
      </c>
      <c r="C561" s="47">
        <v>4</v>
      </c>
      <c r="D561" s="48">
        <v>99</v>
      </c>
      <c r="E561" s="46" t="s">
        <v>30</v>
      </c>
      <c r="F561" s="49" t="s">
        <v>325</v>
      </c>
      <c r="G561" s="122" t="s">
        <v>366</v>
      </c>
      <c r="H561" s="126" t="s">
        <v>47</v>
      </c>
      <c r="I561" s="49" t="s">
        <v>325</v>
      </c>
      <c r="J561" s="122" t="s">
        <v>366</v>
      </c>
      <c r="K561" s="126" t="s">
        <v>42</v>
      </c>
      <c r="L561" s="49"/>
      <c r="M561" s="122"/>
      <c r="N561" s="126"/>
      <c r="O561" s="49"/>
      <c r="P561" s="122"/>
      <c r="Q561" s="126"/>
      <c r="R561" s="49"/>
      <c r="S561" s="122"/>
      <c r="T561" s="126"/>
      <c r="U561" s="44" t="s">
        <v>423</v>
      </c>
      <c r="V561" s="107" t="str">
        <f>VLOOKUP(U561,Sportstätten!A22:D295,2,0)</f>
        <v xml:space="preserve">Mockritzer Straße 19 </v>
      </c>
      <c r="W561" s="113" t="str">
        <f>VLOOKUP(U561,[8]Sportstätten!A22:D295,3,0)</f>
        <v>01219</v>
      </c>
      <c r="X561" s="107" t="str">
        <f>VLOOKUP(U561,[8]Sportstätten!A22:D295,4,0)</f>
        <v>Dresden</v>
      </c>
      <c r="Y561" s="44" t="s">
        <v>1197</v>
      </c>
      <c r="Z561" s="95" t="s">
        <v>1198</v>
      </c>
      <c r="AA561" s="44" t="s">
        <v>1199</v>
      </c>
      <c r="AB561" s="44" t="s">
        <v>1200</v>
      </c>
      <c r="AC561" s="44"/>
    </row>
    <row r="562" spans="1:29" s="33" customFormat="1" x14ac:dyDescent="0.2">
      <c r="A562" s="53" t="s">
        <v>1087</v>
      </c>
      <c r="B562" s="53" t="s">
        <v>732</v>
      </c>
      <c r="C562" s="47">
        <v>13</v>
      </c>
      <c r="D562" s="48">
        <v>99</v>
      </c>
      <c r="E562" s="46" t="s">
        <v>30</v>
      </c>
      <c r="F562" s="49" t="s">
        <v>325</v>
      </c>
      <c r="G562" s="122" t="s">
        <v>345</v>
      </c>
      <c r="H562" s="126" t="s">
        <v>51</v>
      </c>
      <c r="I562" s="49"/>
      <c r="J562" s="122"/>
      <c r="K562" s="126"/>
      <c r="L562" s="49"/>
      <c r="M562" s="122"/>
      <c r="N562" s="126"/>
      <c r="O562" s="49"/>
      <c r="P562" s="122"/>
      <c r="Q562" s="126"/>
      <c r="R562" s="49"/>
      <c r="S562" s="122"/>
      <c r="T562" s="126"/>
      <c r="U562" s="44" t="s">
        <v>644</v>
      </c>
      <c r="V562" s="107" t="str">
        <f>VLOOKUP(U562,[12]Sportstätten!A63:D336,2,0)</f>
        <v xml:space="preserve">Wachsbleichstraße 6 </v>
      </c>
      <c r="W562" s="113" t="str">
        <f>VLOOKUP(U562,[12]Sportstätten!A63:D336,3,0)</f>
        <v>01067</v>
      </c>
      <c r="X562" s="107" t="str">
        <f>VLOOKUP(U562,[12]Sportstätten!A63:D336,4,0)</f>
        <v>Dresden</v>
      </c>
      <c r="Y562" s="44" t="s">
        <v>1257</v>
      </c>
      <c r="Z562" s="95"/>
      <c r="AA562" s="44" t="s">
        <v>1258</v>
      </c>
      <c r="AB562" s="44" t="s">
        <v>1256</v>
      </c>
      <c r="AC562" s="44"/>
    </row>
    <row r="563" spans="1:29" s="33" customFormat="1" ht="15" thickBot="1" x14ac:dyDescent="0.25">
      <c r="A563" s="54" t="s">
        <v>1102</v>
      </c>
      <c r="B563" s="54" t="s">
        <v>732</v>
      </c>
      <c r="C563" s="35">
        <v>12</v>
      </c>
      <c r="D563" s="36">
        <v>99</v>
      </c>
      <c r="E563" s="119" t="s">
        <v>30</v>
      </c>
      <c r="F563" s="37" t="s">
        <v>345</v>
      </c>
      <c r="G563" s="124" t="s">
        <v>366</v>
      </c>
      <c r="H563" s="128" t="s">
        <v>42</v>
      </c>
      <c r="I563" s="37"/>
      <c r="J563" s="124"/>
      <c r="K563" s="128"/>
      <c r="L563" s="37"/>
      <c r="M563" s="124"/>
      <c r="N563" s="128"/>
      <c r="O563" s="37"/>
      <c r="P563" s="124"/>
      <c r="Q563" s="128"/>
      <c r="R563" s="37"/>
      <c r="S563" s="124"/>
      <c r="T563" s="128"/>
      <c r="U563" s="34" t="s">
        <v>188</v>
      </c>
      <c r="V563" s="141" t="s">
        <v>189</v>
      </c>
      <c r="W563" s="115" t="s">
        <v>82</v>
      </c>
      <c r="X563" s="109" t="s">
        <v>64</v>
      </c>
      <c r="Y563" s="34" t="s">
        <v>1694</v>
      </c>
      <c r="Z563" s="100" t="s">
        <v>1695</v>
      </c>
      <c r="AA563" s="34" t="s">
        <v>1696</v>
      </c>
      <c r="AB563" s="34" t="s">
        <v>1697</v>
      </c>
      <c r="AC563" s="34"/>
    </row>
  </sheetData>
  <autoFilter ref="A10:DX10" xr:uid="{00000000-0001-0000-0000-000000000000}"/>
  <mergeCells count="13">
    <mergeCell ref="A9:A10"/>
    <mergeCell ref="B9:B10"/>
    <mergeCell ref="C9:D9"/>
    <mergeCell ref="E9:E10"/>
    <mergeCell ref="F9:H9"/>
    <mergeCell ref="I9:K9"/>
    <mergeCell ref="L9:N9"/>
    <mergeCell ref="O9:Q9"/>
    <mergeCell ref="R9:T9"/>
    <mergeCell ref="Y9:AA9"/>
    <mergeCell ref="AB9:AB10"/>
    <mergeCell ref="AC9:AC10"/>
    <mergeCell ref="U9:X9"/>
  </mergeCells>
  <hyperlinks>
    <hyperlink ref="AA62" r:id="rId1" xr:uid="{00000000-0004-0000-0000-000002000000}"/>
    <hyperlink ref="AA63" r:id="rId2" xr:uid="{00000000-0004-0000-0000-000003000000}"/>
    <hyperlink ref="AA158" r:id="rId3" xr:uid="{00000000-0004-0000-0000-000004000000}"/>
    <hyperlink ref="AB158" r:id="rId4" xr:uid="{00000000-0004-0000-0000-000005000000}"/>
    <hyperlink ref="AA531" r:id="rId5" xr:uid="{00000000-0004-0000-0000-000006000000}"/>
    <hyperlink ref="AB531" r:id="rId6" xr:uid="{00000000-0004-0000-0000-000007000000}"/>
    <hyperlink ref="AA502" r:id="rId7" xr:uid="{00000000-0004-0000-0000-000008000000}"/>
    <hyperlink ref="AB502" r:id="rId8" xr:uid="{00000000-0004-0000-0000-000009000000}"/>
    <hyperlink ref="AA159" r:id="rId9" xr:uid="{00000000-0004-0000-0000-00000A000000}"/>
    <hyperlink ref="AA217:AA225" r:id="rId10" display="svh-jugendleiter@gmx.net" xr:uid="{00000000-0004-0000-0000-00000B000000}"/>
    <hyperlink ref="AA462" r:id="rId11" xr:uid="{00000000-0004-0000-0000-00000C000000}"/>
    <hyperlink ref="AB462" r:id="rId12" xr:uid="{00000000-0004-0000-0000-00000D000000}"/>
    <hyperlink ref="AA463" r:id="rId13" xr:uid="{00000000-0004-0000-0000-00000E000000}"/>
    <hyperlink ref="AB463" r:id="rId14" xr:uid="{00000000-0004-0000-0000-00000F000000}"/>
    <hyperlink ref="AA125" r:id="rId15" xr:uid="{00000000-0004-0000-0000-000010000000}"/>
    <hyperlink ref="AB125" r:id="rId16" xr:uid="{00000000-0004-0000-0000-000011000000}"/>
    <hyperlink ref="AA126" r:id="rId17" xr:uid="{00000000-0004-0000-0000-000012000000}"/>
    <hyperlink ref="AB126" r:id="rId18" xr:uid="{00000000-0004-0000-0000-000013000000}"/>
    <hyperlink ref="AA127" r:id="rId19" xr:uid="{00000000-0004-0000-0000-000014000000}"/>
    <hyperlink ref="AB127" r:id="rId20" xr:uid="{00000000-0004-0000-0000-000015000000}"/>
    <hyperlink ref="AA128" r:id="rId21" xr:uid="{00000000-0004-0000-0000-000016000000}"/>
    <hyperlink ref="AB128" r:id="rId22" xr:uid="{00000000-0004-0000-0000-000017000000}"/>
    <hyperlink ref="AA129" r:id="rId23" xr:uid="{00000000-0004-0000-0000-000018000000}"/>
    <hyperlink ref="AB129" r:id="rId24" xr:uid="{00000000-0004-0000-0000-000019000000}"/>
    <hyperlink ref="AA130" r:id="rId25" xr:uid="{00000000-0004-0000-0000-00001A000000}"/>
    <hyperlink ref="AB130" r:id="rId26" xr:uid="{00000000-0004-0000-0000-00001B000000}"/>
    <hyperlink ref="AA131" r:id="rId27" xr:uid="{00000000-0004-0000-0000-00001C000000}"/>
    <hyperlink ref="AB131" r:id="rId28" xr:uid="{00000000-0004-0000-0000-00001D000000}"/>
    <hyperlink ref="AA417" r:id="rId29" display="mailto:DresdnerRV@t-online.de" xr:uid="{00000000-0004-0000-0000-00001E000000}"/>
    <hyperlink ref="AA418" r:id="rId30" display="mailto:DresdnerRV@t-online.de" xr:uid="{00000000-0004-0000-0000-00001F000000}"/>
    <hyperlink ref="AA419" r:id="rId31" display="mailto:DresdnerRV@t-online.de" xr:uid="{00000000-0004-0000-0000-000020000000}"/>
    <hyperlink ref="AA420" r:id="rId32" display="mailto:DresdnerRV@t-online.de" xr:uid="{00000000-0004-0000-0000-000021000000}"/>
    <hyperlink ref="AB510" r:id="rId33" xr:uid="{00000000-0004-0000-0000-000022000000}"/>
    <hyperlink ref="AB511" r:id="rId34" xr:uid="{00000000-0004-0000-0000-000023000000}"/>
    <hyperlink ref="AA510" r:id="rId35" xr:uid="{00000000-0004-0000-0000-000024000000}"/>
    <hyperlink ref="AA511" r:id="rId36" xr:uid="{00000000-0004-0000-0000-000025000000}"/>
    <hyperlink ref="B2" r:id="rId37" xr:uid="{7B419B32-3E32-4107-A817-6553C4C0299E}"/>
    <hyperlink ref="B3" r:id="rId38" xr:uid="{886D5E46-52A3-49FB-BC53-9377519311D3}"/>
  </hyperlinks>
  <pageMargins left="0.78749999999999998" right="0.78749999999999998" top="1.05277777777778" bottom="1.05277777777778" header="0.78749999999999998" footer="0.78749999999999998"/>
  <pageSetup paperSize="9" orientation="portrait" horizontalDpi="300" verticalDpi="300" r:id="rId39"/>
  <headerFooter>
    <oddHeader>&amp;C&amp;"Times New Roman,Standard"&amp;12&amp;Kffffff&amp;A</oddHeader>
    <oddFooter>&amp;C&amp;"Times New Roman,Standard"&amp;12&amp;KffffffSeite &amp;P</oddFooter>
  </headerFooter>
  <drawing r:id="rId40"/>
  <extLst>
    <ext xmlns:x14="http://schemas.microsoft.com/office/spreadsheetml/2009/9/main" uri="{CCE6A557-97BC-4b89-ADB6-D9C93CAAB3DF}">
      <x14:dataValidations xmlns:xm="http://schemas.microsoft.com/office/excel/2006/main" count="153">
        <x14:dataValidation type="list" operator="equal" showErrorMessage="1" xr:uid="{00000000-0002-0000-0000-000000000000}">
          <x14:formula1>
            <xm:f>Sportstätten!$F$2:$F$349</xm:f>
          </x14:formula1>
          <x14:formula2>
            <xm:f>0</xm:f>
          </x14:formula2>
          <xm:sqref>A12</xm:sqref>
        </x14:dataValidation>
        <x14:dataValidation type="list" operator="equal" showErrorMessage="1" xr:uid="{00000000-0002-0000-0000-000001000000}">
          <x14:formula1>
            <xm:f>Sportstätten!$F$3:$F$348</xm:f>
          </x14:formula1>
          <x14:formula2>
            <xm:f>0</xm:f>
          </x14:formula2>
          <xm:sqref>A13:A16</xm:sqref>
        </x14:dataValidation>
        <x14:dataValidation type="list" operator="equal" allowBlank="1" showErrorMessage="1" xr:uid="{00000000-0002-0000-0000-000002000000}">
          <x14:formula1>
            <xm:f>Sportstätten!$H$3:$H$149</xm:f>
          </x14:formula1>
          <x14:formula2>
            <xm:f>0</xm:f>
          </x14:formula2>
          <xm:sqref>B12:B16</xm:sqref>
        </x14:dataValidation>
        <x14:dataValidation type="list" operator="equal" allowBlank="1" showErrorMessage="1" xr:uid="{00000000-0002-0000-0000-000003000000}">
          <x14:formula1>
            <xm:f>Sportstätten!$L$3:$L$7</xm:f>
          </x14:formula1>
          <x14:formula2>
            <xm:f>0</xm:f>
          </x14:formula2>
          <xm:sqref>E12:E16</xm:sqref>
        </x14:dataValidation>
        <x14:dataValidation type="list" operator="equal" allowBlank="1" showErrorMessage="1" xr:uid="{00000000-0002-0000-0000-000004000000}">
          <x14:formula1>
            <xm:f>Sportstätten!$A$3:$A$276</xm:f>
          </x14:formula1>
          <x14:formula2>
            <xm:f>0</xm:f>
          </x14:formula2>
          <xm:sqref>U12:U16</xm:sqref>
        </x14:dataValidation>
        <x14:dataValidation type="list" operator="equal" allowBlank="1" showErrorMessage="1" xr:uid="{00000000-0002-0000-0000-000005000000}">
          <x14:formula1>
            <xm:f>Sportstätten!$J$4:$J$10</xm:f>
          </x14:formula1>
          <x14:formula2>
            <xm:f>0</xm:f>
          </x14:formula2>
          <xm:sqref>K12:K16 N12:N16 Q12:Q16 T12:T16 H12:H16</xm:sqref>
        </x14:dataValidation>
        <x14:dataValidation type="list" operator="equal" allowBlank="1" showErrorMessage="1" xr:uid="{00000000-0002-0000-0000-000006000000}">
          <x14:formula1>
            <xm:f>Sportstätten!$K$4:$K$76</xm:f>
          </x14:formula1>
          <x14:formula2>
            <xm:f>0</xm:f>
          </x14:formula2>
          <xm:sqref>I12:J16 L12:M16 O12:P16 R12:S16 F12:G16</xm:sqref>
        </x14:dataValidation>
        <x14:dataValidation type="list" operator="equal" allowBlank="1" showErrorMessage="1" xr:uid="{00000000-0002-0000-0000-000007000000}">
          <x14:formula1>
            <xm:f>Sportstätten!$I$3:$I$101</xm:f>
          </x14:formula1>
          <x14:formula2>
            <xm:f>0</xm:f>
          </x14:formula2>
          <xm:sqref>C12:D16</xm:sqref>
        </x14:dataValidation>
        <x14:dataValidation type="list" operator="equal" allowBlank="1" showErrorMessage="1" xr:uid="{00000000-0002-0000-0000-000008000000}">
          <x14:formula1>
            <xm:f>'Q:\Vereinssportangebote\Vereinssportangebote fuer Kinder und Jgdl\Vereinsportdatenbank 2024\Antworten Vereine\[1.Squash Club Dresden_Vereinssportangebote_2024.xlsx]Sportstätten'!#REF!</xm:f>
          </x14:formula1>
          <x14:formula2>
            <xm:f>0</xm:f>
          </x14:formula2>
          <xm:sqref>B11:U11</xm:sqref>
        </x14:dataValidation>
        <x14:dataValidation type="list" operator="equal" showErrorMessage="1" xr:uid="{00000000-0002-0000-0000-000009000000}">
          <x14:formula1>
            <xm:f>'Q:\Vereinssportangebote\Vereinssportangebote fuer Kinder und Jgdl\Vereinsportdatenbank 2024\Antworten Vereine\[1.Squash Club Dresden_Vereinssportangebote_2024.xlsx]Sportstätten'!#REF!</xm:f>
          </x14:formula1>
          <x14:formula2>
            <xm:f>0</xm:f>
          </x14:formula2>
          <xm:sqref>A11</xm:sqref>
        </x14:dataValidation>
        <x14:dataValidation type="list" operator="equal" allowBlank="1" showErrorMessage="1" xr:uid="{00000000-0002-0000-0000-00000A000000}">
          <x14:formula1>
            <xm:f>'Q:\Vereinssportangebote\Vereinssportangebote fuer Kinder und Jgdl\Vereinsportdatenbank 2024\Antworten Vereine\[Martial Arts Academy Dresden_Vereinssportangebote_2024.xlsx]Sportstätten'!#REF!</xm:f>
          </x14:formula1>
          <x14:formula2>
            <xm:f>0</xm:f>
          </x14:formula2>
          <xm:sqref>C17:D17</xm:sqref>
        </x14:dataValidation>
        <x14:dataValidation type="list" operator="equal" allowBlank="1" showErrorMessage="1" xr:uid="{00000000-0002-0000-0000-00000B000000}">
          <x14:formula1>
            <xm:f>'Q:\Vereinssportangebote\Vereinssportangebote fuer Kinder und Jgdl\Vereinsportdatenbank 2024\Antworten Vereine\[Martial Arts Academy Dresden_Vereinssportangebote_2024.xlsx]Sportstätten'!#REF!</xm:f>
          </x14:formula1>
          <x14:formula2>
            <xm:f>0</xm:f>
          </x14:formula2>
          <xm:sqref>B17 E17:U17</xm:sqref>
        </x14:dataValidation>
        <x14:dataValidation type="list" operator="equal" showErrorMessage="1" xr:uid="{00000000-0002-0000-0000-00000C000000}">
          <x14:formula1>
            <xm:f>'Q:\Vereinssportangebote\Vereinssportangebote fuer Kinder und Jgdl\Vereinsportdatenbank 2024\Antworten Vereine\[Martial Arts Academy Dresden_Vereinssportangebote_2024.xlsx]Sportstätten'!#REF!</xm:f>
          </x14:formula1>
          <x14:formula2>
            <xm:f>0</xm:f>
          </x14:formula2>
          <xm:sqref>A17</xm:sqref>
        </x14:dataValidation>
        <x14:dataValidation type="list" operator="equal" allowBlank="1" showErrorMessage="1" xr:uid="{00000000-0002-0000-0000-00000D000000}">
          <x14:formula1>
            <xm:f>'Q:\Vereinssportangebote\Vereinssportangebote fuer Kinder und Jgdl\Vereinsportdatenbank 2024\Antworten Vereine\[Fanfarenzug Dresden_Vereinssportangebote_2024.xlsx]Sportstätten'!#REF!</xm:f>
          </x14:formula1>
          <x14:formula2>
            <xm:f>0</xm:f>
          </x14:formula2>
          <xm:sqref>C14:D15</xm:sqref>
        </x14:dataValidation>
        <x14:dataValidation type="list" operator="equal" allowBlank="1" showErrorMessage="1" xr:uid="{00000000-0002-0000-0000-00000E000000}">
          <x14:formula1>
            <xm:f>'Q:\Vereinssportangebote\Vereinssportangebote fuer Kinder und Jgdl\Vereinsportdatenbank 2024\Antworten Vereine\[Fanfarenzug Dresden_Vereinssportangebote_2024.xlsx]Sportstätten'!#REF!</xm:f>
          </x14:formula1>
          <x14:formula2>
            <xm:f>0</xm:f>
          </x14:formula2>
          <xm:sqref>B14:B15 E14:U15</xm:sqref>
        </x14:dataValidation>
        <x14:dataValidation type="list" operator="equal" showErrorMessage="1" xr:uid="{00000000-0002-0000-0000-00000F000000}">
          <x14:formula1>
            <xm:f>'Q:\Vereinssportangebote\Vereinssportangebote fuer Kinder und Jgdl\Vereinsportdatenbank 2024\Antworten Vereine\[Fanfarenzug Dresden_Vereinssportangebote_2024.xlsx]Sportstätten'!#REF!</xm:f>
          </x14:formula1>
          <x14:formula2>
            <xm:f>0</xm:f>
          </x14:formula2>
          <xm:sqref>A15</xm:sqref>
        </x14:dataValidation>
        <x14:dataValidation type="list" operator="equal" showErrorMessage="1" xr:uid="{00000000-0002-0000-0000-000010000000}">
          <x14:formula1>
            <xm:f>'Q:\Vereinssportangebote\Vereinssportangebote fuer Kinder und Jgdl\Vereinsportdatenbank 2024\Antworten Vereine\[Fanfarenzug Dresden_Vereinssportangebote_2024.xlsx]Sportstätten'!#REF!</xm:f>
          </x14:formula1>
          <x14:formula2>
            <xm:f>0</xm:f>
          </x14:formula2>
          <xm:sqref>A14</xm:sqref>
        </x14:dataValidation>
        <x14:dataValidation type="list" operator="equal" allowBlank="1" showErrorMessage="1" xr:uid="{00000000-0002-0000-0000-000011000000}">
          <x14:formula1>
            <xm:f>'Q:\Vereinssportangebote\Vereinssportangebote fuer Kinder und Jgdl\Vereinsportdatenbank 2024\Antworten Vereine\[Baseball und Softball Dresden Dukes_Vereinssportangebote_2024.xlsx]Sportstätten'!#REF!</xm:f>
          </x14:formula1>
          <x14:formula2>
            <xm:f>0</xm:f>
          </x14:formula2>
          <xm:sqref>C18:D18</xm:sqref>
        </x14:dataValidation>
        <x14:dataValidation type="list" operator="equal" allowBlank="1" showErrorMessage="1" xr:uid="{00000000-0002-0000-0000-000012000000}">
          <x14:formula1>
            <xm:f>'Q:\Vereinssportangebote\Vereinssportangebote fuer Kinder und Jgdl\Vereinsportdatenbank 2024\Antworten Vereine\[Baseball und Softball Dresden Dukes_Vereinssportangebote_2024.xlsx]Sportstätten'!#REF!</xm:f>
          </x14:formula1>
          <x14:formula2>
            <xm:f>0</xm:f>
          </x14:formula2>
          <xm:sqref>B18 E18:U18</xm:sqref>
        </x14:dataValidation>
        <x14:dataValidation type="list" operator="equal" showErrorMessage="1" xr:uid="{00000000-0002-0000-0000-000013000000}">
          <x14:formula1>
            <xm:f>'Q:\Vereinssportangebote\Vereinssportangebote fuer Kinder und Jgdl\Vereinsportdatenbank 2024\Antworten Vereine\[Baseball und Softball Dresden Dukes_Vereinssportangebote_2024.xlsx]Sportstätten'!#REF!</xm:f>
          </x14:formula1>
          <x14:formula2>
            <xm:f>0</xm:f>
          </x14:formula2>
          <xm:sqref>A18</xm:sqref>
        </x14:dataValidation>
        <x14:dataValidation type="list" operator="equal" allowBlank="1" showErrorMessage="1" xr:uid="{00000000-0002-0000-0000-000014000000}">
          <x14:formula1>
            <xm:f>'Q:\Vereinssportangebote\Vereinssportangebote fuer Kinder und Jgdl\Vereinsportdatenbank 2024\Antworten Vereine\[Karate-Dojo Muromachi Dresden_Vereinssportangebote_2024.xlsx]Sportstätten'!#REF!</xm:f>
          </x14:formula1>
          <x14:formula2>
            <xm:f>0</xm:f>
          </x14:formula2>
          <xm:sqref>C19:D20</xm:sqref>
        </x14:dataValidation>
        <x14:dataValidation type="list" operator="equal" allowBlank="1" showErrorMessage="1" xr:uid="{00000000-0002-0000-0000-000015000000}">
          <x14:formula1>
            <xm:f>'Q:\Vereinssportangebote\Vereinssportangebote fuer Kinder und Jgdl\Vereinsportdatenbank 2024\Antworten Vereine\[Karate-Dojo Muromachi Dresden_Vereinssportangebote_2024.xlsx]Sportstätten'!#REF!</xm:f>
          </x14:formula1>
          <x14:formula2>
            <xm:f>0</xm:f>
          </x14:formula2>
          <xm:sqref>B19:B20 O19:U20 L20:N20 E19:K20</xm:sqref>
        </x14:dataValidation>
        <x14:dataValidation type="list" operator="equal" showErrorMessage="1" xr:uid="{00000000-0002-0000-0000-000016000000}">
          <x14:formula1>
            <xm:f>'Q:\Vereinssportangebote\Vereinssportangebote fuer Kinder und Jgdl\Vereinsportdatenbank 2024\Antworten Vereine\[Karate-Dojo Muromachi Dresden_Vereinssportangebote_2024.xlsx]Sportstätten'!#REF!</xm:f>
          </x14:formula1>
          <x14:formula2>
            <xm:f>0</xm:f>
          </x14:formula2>
          <xm:sqref>A20</xm:sqref>
        </x14:dataValidation>
        <x14:dataValidation type="list" operator="equal" showErrorMessage="1" xr:uid="{00000000-0002-0000-0000-000017000000}">
          <x14:formula1>
            <xm:f>'Q:\Vereinssportangebote\Vereinssportangebote fuer Kinder und Jgdl\Vereinsportdatenbank 2024\Antworten Vereine\[Karate-Dojo Muromachi Dresden_Vereinssportangebote_2024.xlsx]Sportstätten'!#REF!</xm:f>
          </x14:formula1>
          <x14:formula2>
            <xm:f>0</xm:f>
          </x14:formula2>
          <xm:sqref>A19</xm:sqref>
        </x14:dataValidation>
        <x14:dataValidation type="list" operator="equal" allowBlank="1" showErrorMessage="1" xr:uid="{00000000-0002-0000-0000-000018000000}">
          <x14:formula1>
            <xm:f>'Q:\Vereinssportangebote\Vereinssportangebote fuer Kinder und Jgdl\Vereinsportdatenbank 2024\Antworten Vereine\[SportundJugendZirkus_Vereinssportangebote_2024.xlsx]Sportstätten'!#REF!</xm:f>
          </x14:formula1>
          <x14:formula2>
            <xm:f>0</xm:f>
          </x14:formula2>
          <xm:sqref>C21:D21</xm:sqref>
        </x14:dataValidation>
        <x14:dataValidation type="list" operator="equal" allowBlank="1" showErrorMessage="1" xr:uid="{00000000-0002-0000-0000-000019000000}">
          <x14:formula1>
            <xm:f>'Q:\Vereinssportangebote\Vereinssportangebote fuer Kinder und Jgdl\Vereinsportdatenbank 2024\Antworten Vereine\[SportundJugendZirkus_Vereinssportangebote_2024.xlsx]Sportstätten'!#REF!</xm:f>
          </x14:formula1>
          <x14:formula2>
            <xm:f>0</xm:f>
          </x14:formula2>
          <xm:sqref>B21 E21:U21</xm:sqref>
        </x14:dataValidation>
        <x14:dataValidation type="list" operator="equal" showErrorMessage="1" xr:uid="{00000000-0002-0000-0000-00001A000000}">
          <x14:formula1>
            <xm:f>'Q:\Vereinssportangebote\Vereinssportangebote fuer Kinder und Jgdl\Vereinsportdatenbank 2024\Antworten Vereine\[SportundJugendZirkus_Vereinssportangebote_2024.xlsx]Sportstätten'!#REF!</xm:f>
          </x14:formula1>
          <x14:formula2>
            <xm:f>0</xm:f>
          </x14:formula2>
          <xm:sqref>A21</xm:sqref>
        </x14:dataValidation>
        <x14:dataValidation type="list" operator="equal" allowBlank="1" showErrorMessage="1" xr:uid="{00000000-0002-0000-0000-00001B000000}">
          <x14:formula1>
            <xm:f>'Q:\Vereinssportangebote\Vereinssportangebote fuer Kinder und Jgdl\Vereinsportdatenbank 2024\Antworten Vereine\[SG Gebergrund Goppeln_Vereinssportangebote_2024.xlsx]Sportstätten'!#REF!</xm:f>
          </x14:formula1>
          <x14:formula2>
            <xm:f>0</xm:f>
          </x14:formula2>
          <xm:sqref>C22:D28</xm:sqref>
        </x14:dataValidation>
        <x14:dataValidation type="list" operator="equal" allowBlank="1" showErrorMessage="1" xr:uid="{00000000-0002-0000-0000-00001C000000}">
          <x14:formula1>
            <xm:f>'Q:\Vereinssportangebote\Vereinssportangebote fuer Kinder und Jgdl\Vereinsportdatenbank 2024\Antworten Vereine\[SG Gebergrund Goppeln_Vereinssportangebote_2024.xlsx]Sportstätten'!#REF!</xm:f>
          </x14:formula1>
          <x14:formula2>
            <xm:f>0</xm:f>
          </x14:formula2>
          <xm:sqref>B22:B28 E22:U28</xm:sqref>
        </x14:dataValidation>
        <x14:dataValidation type="list" operator="equal" showErrorMessage="1" xr:uid="{00000000-0002-0000-0000-00001D000000}">
          <x14:formula1>
            <xm:f>'Q:\Vereinssportangebote\Vereinssportangebote fuer Kinder und Jgdl\Vereinsportdatenbank 2024\Antworten Vereine\[SG Gebergrund Goppeln_Vereinssportangebote_2024.xlsx]Sportstätten'!#REF!</xm:f>
          </x14:formula1>
          <x14:formula2>
            <xm:f>0</xm:f>
          </x14:formula2>
          <xm:sqref>A23:A28</xm:sqref>
        </x14:dataValidation>
        <x14:dataValidation type="list" operator="equal" showErrorMessage="1" xr:uid="{00000000-0002-0000-0000-00001E000000}">
          <x14:formula1>
            <xm:f>'Q:\Vereinssportangebote\Vereinssportangebote fuer Kinder und Jgdl\Vereinsportdatenbank 2024\Antworten Vereine\[SG Gebergrund Goppeln_Vereinssportangebote_2024.xlsx]Sportstätten'!#REF!</xm:f>
          </x14:formula1>
          <x14:formula2>
            <xm:f>0</xm:f>
          </x14:formula2>
          <xm:sqref>A22</xm:sqref>
        </x14:dataValidation>
        <x14:dataValidation type="list" operator="equal" allowBlank="1" showErrorMessage="1" xr:uid="{00000000-0002-0000-0000-00001F000000}">
          <x14:formula1>
            <xm:f>'Q:\Vereinssportangebote\Vereinssportangebote fuer Kinder und Jgdl\Vereinsportdatenbank 2024\Antworten Vereine\[Chinesisch-Deutsches Zentrum_Vereinssportangebote_2024.xlsx]Sportstätten'!#REF!</xm:f>
          </x14:formula1>
          <x14:formula2>
            <xm:f>0</xm:f>
          </x14:formula2>
          <xm:sqref>C29:D31</xm:sqref>
        </x14:dataValidation>
        <x14:dataValidation type="list" operator="equal" allowBlank="1" showErrorMessage="1" xr:uid="{00000000-0002-0000-0000-000020000000}">
          <x14:formula1>
            <xm:f>'Q:\Vereinssportangebote\Vereinssportangebote fuer Kinder und Jgdl\Vereinsportdatenbank 2024\Antworten Vereine\[Chinesisch-Deutsches Zentrum_Vereinssportangebote_2024.xlsx]Sportstätten'!#REF!</xm:f>
          </x14:formula1>
          <x14:formula2>
            <xm:f>0</xm:f>
          </x14:formula2>
          <xm:sqref>B29:B31 E29:U31</xm:sqref>
        </x14:dataValidation>
        <x14:dataValidation type="list" operator="equal" showErrorMessage="1" xr:uid="{00000000-0002-0000-0000-000021000000}">
          <x14:formula1>
            <xm:f>'Q:\Vereinssportangebote\Vereinssportangebote fuer Kinder und Jgdl\Vereinsportdatenbank 2024\Antworten Vereine\[Chinesisch-Deutsches Zentrum_Vereinssportangebote_2024.xlsx]Sportstätten'!#REF!</xm:f>
          </x14:formula1>
          <x14:formula2>
            <xm:f>0</xm:f>
          </x14:formula2>
          <xm:sqref>A30:A31</xm:sqref>
        </x14:dataValidation>
        <x14:dataValidation type="list" operator="equal" showErrorMessage="1" xr:uid="{00000000-0002-0000-0000-000022000000}">
          <x14:formula1>
            <xm:f>'Q:\Vereinssportangebote\Vereinssportangebote fuer Kinder und Jgdl\Vereinsportdatenbank 2024\Antworten Vereine\[Chinesisch-Deutsches Zentrum_Vereinssportangebote_2024.xlsx]Sportstätten'!#REF!</xm:f>
          </x14:formula1>
          <x14:formula2>
            <xm:f>0</xm:f>
          </x14:formula2>
          <xm:sqref>A29</xm:sqref>
        </x14:dataValidation>
        <x14:dataValidation type="list" operator="equal" allowBlank="1" showErrorMessage="1" xr:uid="{00000000-0002-0000-0000-000023000000}">
          <x14:formula1>
            <xm:f>'Q:\Vereinssportangebote\Vereinssportangebote fuer Kinder und Jgdl\Vereinsportdatenbank 2024\Antworten Vereine\[Chinesische Sportgemeinschaft Dresden_Vereinssportangebote_2024.xlsx]Sportstätten'!#REF!</xm:f>
          </x14:formula1>
          <x14:formula2>
            <xm:f>0</xm:f>
          </x14:formula2>
          <xm:sqref>C32:D32</xm:sqref>
        </x14:dataValidation>
        <x14:dataValidation type="list" operator="equal" allowBlank="1" showErrorMessage="1" xr:uid="{00000000-0002-0000-0000-000024000000}">
          <x14:formula1>
            <xm:f>'Q:\Vereinssportangebote\Vereinssportangebote fuer Kinder und Jgdl\Vereinsportdatenbank 2024\Antworten Vereine\[Chinesische Sportgemeinschaft Dresden_Vereinssportangebote_2024.xlsx]Sportstätten'!#REF!</xm:f>
          </x14:formula1>
          <x14:formula2>
            <xm:f>0</xm:f>
          </x14:formula2>
          <xm:sqref>B32 E32:U32</xm:sqref>
        </x14:dataValidation>
        <x14:dataValidation type="list" operator="equal" showErrorMessage="1" xr:uid="{00000000-0002-0000-0000-000025000000}">
          <x14:formula1>
            <xm:f>'Q:\Vereinssportangebote\Vereinssportangebote fuer Kinder und Jgdl\Vereinsportdatenbank 2024\Antworten Vereine\[Chinesische Sportgemeinschaft Dresden_Vereinssportangebote_2024.xlsx]Sportstätten'!#REF!</xm:f>
          </x14:formula1>
          <x14:formula2>
            <xm:f>0</xm:f>
          </x14:formula2>
          <xm:sqref>A32</xm:sqref>
        </x14:dataValidation>
        <x14:dataValidation type="list" operator="equal" showErrorMessage="1" xr:uid="{00000000-0002-0000-0000-000026000000}">
          <x14:formula1>
            <xm:f>'Q:\Vereinssportangebote\Vereinssportangebote fuer Kinder und Jgdl\Vereinsportdatenbank 2024\Antworten Vereine\[TSK Residenz Vereinssportangebote_2024.xlsx]Sportstätten'!#REF!</xm:f>
          </x14:formula1>
          <x14:formula2>
            <xm:f>0</xm:f>
          </x14:formula2>
          <xm:sqref>A33</xm:sqref>
        </x14:dataValidation>
        <x14:dataValidation type="list" operator="equal" allowBlank="1" showErrorMessage="1" xr:uid="{00000000-0002-0000-0000-000027000000}">
          <x14:formula1>
            <xm:f>'Q:\Vereinssportangebote\Vereinssportangebote fuer Kinder und Jgdl\Vereinsportdatenbank 2024\Antworten Vereine\[TSK Residenz Vereinssportangebote_2024.xlsx]Sportstätten'!#REF!</xm:f>
          </x14:formula1>
          <x14:formula2>
            <xm:f>0</xm:f>
          </x14:formula2>
          <xm:sqref>C33:D39 C62:D65 C375:D375 C378:D378 C380:D563 C74:C75</xm:sqref>
        </x14:dataValidation>
        <x14:dataValidation type="list" operator="equal" allowBlank="1" showErrorMessage="1" xr:uid="{00000000-0002-0000-0000-000028000000}">
          <x14:formula1>
            <xm:f>'Q:\Vereinssportangebote\Vereinssportangebote fuer Kinder und Jgdl\Vereinsportdatenbank 2024\Antworten Vereine\[TSK Residenz Vereinssportangebote_2024.xlsx]Sportstätten'!#REF!</xm:f>
          </x14:formula1>
          <x14:formula2>
            <xm:f>0</xm:f>
          </x14:formula2>
          <xm:sqref>B33:B39 B375:B563 E33:U39 E62:U65 B62:B65 E375:U563</xm:sqref>
        </x14:dataValidation>
        <x14:dataValidation type="list" operator="equal" showErrorMessage="1" xr:uid="{00000000-0002-0000-0000-000029000000}">
          <x14:formula1>
            <xm:f>'Q:\Vereinssportangebote\Vereinssportangebote fuer Kinder und Jgdl\Vereinsportdatenbank 2024\Antworten Vereine\[TSK Residenz Vereinssportangebote_2024.xlsx]Sportstätten'!#REF!</xm:f>
          </x14:formula1>
          <x14:formula2>
            <xm:f>0</xm:f>
          </x14:formula2>
          <xm:sqref>A34:A39 A62:A65 A375:A563</xm:sqref>
        </x14:dataValidation>
        <x14:dataValidation type="list" operator="equal" allowBlank="1" showErrorMessage="1" xr:uid="{00000000-0002-0000-0000-00002A000000}">
          <x14:formula1>
            <xm:f>'Q:\Vereinssportangebote\Vereinssportangebote fuer Kinder und Jgdl\Vereinsportdatenbank 2024\Antworten Vereine\[Tennisclub Dresden-Seidnitz_Vereinssportangebote_2024.xlsx]Sportstätten'!#REF!</xm:f>
          </x14:formula1>
          <x14:formula2>
            <xm:f>0</xm:f>
          </x14:formula2>
          <xm:sqref>C47:D61</xm:sqref>
        </x14:dataValidation>
        <x14:dataValidation type="list" operator="equal" allowBlank="1" showErrorMessage="1" xr:uid="{00000000-0002-0000-0000-00002B000000}">
          <x14:formula1>
            <xm:f>'Q:\Vereinssportangebote\Vereinssportangebote fuer Kinder und Jgdl\Vereinsportdatenbank 2024\Antworten Vereine\[Tennisclub Dresden-Seidnitz_Vereinssportangebote_2024.xlsx]Sportstätten'!#REF!</xm:f>
          </x14:formula1>
          <x14:formula2>
            <xm:f>0</xm:f>
          </x14:formula2>
          <xm:sqref>AC58 E47:T61 B47:B61 U47:U57 U59:U61</xm:sqref>
        </x14:dataValidation>
        <x14:dataValidation type="list" operator="equal" showErrorMessage="1" xr:uid="{00000000-0002-0000-0000-00002C000000}">
          <x14:formula1>
            <xm:f>'Q:\Vereinssportangebote\Vereinssportangebote fuer Kinder und Jgdl\Vereinsportdatenbank 2024\Antworten Vereine\[Tennisclub Dresden-Seidnitz_Vereinssportangebote_2024.xlsx]Sportstätten'!#REF!</xm:f>
          </x14:formula1>
          <x14:formula2>
            <xm:f>0</xm:f>
          </x14:formula2>
          <xm:sqref>A47:A61</xm:sqref>
        </x14:dataValidation>
        <x14:dataValidation type="list" operator="equal" allowBlank="1" showErrorMessage="1" xr:uid="{00000000-0002-0000-0000-00002D000000}">
          <x14:formula1>
            <xm:f>'Q:\Vereinssportangebote\Vereinssportangebote fuer Kinder und Jgdl\Vereinsportdatenbank 2024\Antworten Vereine\[TURNados_Vereinssportangebote_2024.xlsx]Sportstätten'!#REF!</xm:f>
          </x14:formula1>
          <xm:sqref>B40</xm:sqref>
        </x14:dataValidation>
        <x14:dataValidation type="list" operator="equal" allowBlank="1" showErrorMessage="1" xr:uid="{00000000-0002-0000-0000-00002E000000}">
          <x14:formula1>
            <xm:f>'Q:\Vereinssportangebote\Vereinssportangebote fuer Kinder und Jgdl\Vereinsportdatenbank 2024\Antworten Vereine\[TURNados_Vereinssportangebote_2024.xlsx]Sportstätten'!#REF!</xm:f>
          </x14:formula1>
          <x14:formula2>
            <xm:f>0</xm:f>
          </x14:formula2>
          <xm:sqref>B41:B46 U41:U46 C40:T46</xm:sqref>
        </x14:dataValidation>
        <x14:dataValidation type="list" operator="equal" allowBlank="1" showErrorMessage="1" xr:uid="{00000000-0002-0000-0000-00002F000000}">
          <x14:formula1>
            <xm:f>'Q:\Vereinssportangebote\Vereinssportangebote fuer Kinder und Jgdl\Vereinsportdatenbank 2024\Antworten Vereine\[TURNados_Vereinssportangebote_2024.xlsx]Sportstätten'!#REF!</xm:f>
          </x14:formula1>
          <xm:sqref>U40</xm:sqref>
        </x14:dataValidation>
        <x14:dataValidation type="list" operator="equal" showErrorMessage="1" xr:uid="{00000000-0002-0000-0000-000030000000}">
          <x14:formula1>
            <xm:f>'Q:\Vereinssportangebote\Vereinssportangebote fuer Kinder und Jgdl\Vereinsportdatenbank 2024\Antworten Vereine\[TURNados_Vereinssportangebote_2024.xlsx]Sportstätten'!#REF!</xm:f>
          </x14:formula1>
          <x14:formula2>
            <xm:f>0</xm:f>
          </x14:formula2>
          <xm:sqref>A41:A46</xm:sqref>
        </x14:dataValidation>
        <x14:dataValidation type="list" operator="equal" showErrorMessage="1" xr:uid="{00000000-0002-0000-0000-000031000000}">
          <x14:formula1>
            <xm:f>'Q:\Vereinssportangebote\Vereinssportangebote fuer Kinder und Jgdl\Vereinsportdatenbank 2024\Antworten Vereine\[TURNados_Vereinssportangebote_2024.xlsx]Sportstätten'!#REF!</xm:f>
          </x14:formula1>
          <x14:formula2>
            <xm:f>0</xm:f>
          </x14:formula2>
          <xm:sqref>A40</xm:sqref>
        </x14:dataValidation>
        <x14:dataValidation type="list" operator="equal" allowBlank="1" showErrorMessage="1" xr:uid="{00000000-0002-0000-0000-000032000000}">
          <x14:formula1>
            <xm:f>'[TSV Rotation Dresden _Vereinssportangebote_2024.xlsx]Sportstätten'!#REF!</xm:f>
          </x14:formula1>
          <x14:formula2>
            <xm:f>0</xm:f>
          </x14:formula2>
          <xm:sqref>U58</xm:sqref>
        </x14:dataValidation>
        <x14:dataValidation type="list" operator="equal" allowBlank="1" showErrorMessage="1" xr:uid="{00000000-0002-0000-0000-000033000000}">
          <x14:formula1>
            <xm:f>'Q:\Vereinssportangebote\Vereinssportangebote fuer Kinder und Jgdl\Vereinsportdatenbank 2024\Antworten Vereine\[SV Motor Mickten-Dresden1_Vereinssportangebote_2024.xlsx]Sportstätten'!#REF!</xm:f>
          </x14:formula1>
          <x14:formula2>
            <xm:f>0</xm:f>
          </x14:formula2>
          <xm:sqref>B66:B96 D66:U96 C66:C73 C76:C96 E251:E257</xm:sqref>
        </x14:dataValidation>
        <x14:dataValidation type="list" operator="equal" showErrorMessage="1" xr:uid="{00000000-0002-0000-0000-000034000000}">
          <x14:formula1>
            <xm:f>'Q:\Vereinssportangebote\Vereinssportangebote fuer Kinder und Jgdl\Vereinsportdatenbank 2024\Antworten Vereine\[SV Motor Mickten-Dresden1_Vereinssportangebote_2024.xlsx]Sportstätten'!#REF!</xm:f>
          </x14:formula1>
          <x14:formula2>
            <xm:f>0</xm:f>
          </x14:formula2>
          <xm:sqref>A67:A96</xm:sqref>
        </x14:dataValidation>
        <x14:dataValidation type="list" operator="equal" showErrorMessage="1" xr:uid="{00000000-0002-0000-0000-000035000000}">
          <x14:formula1>
            <xm:f>'Q:\Vereinssportangebote\Vereinssportangebote fuer Kinder und Jgdl\Vereinsportdatenbank 2024\Antworten Vereine\[SV Motor Mickten-Dresden1_Vereinssportangebote_2024.xlsx]Sportstätten'!#REF!</xm:f>
          </x14:formula1>
          <x14:formula2>
            <xm:f>0</xm:f>
          </x14:formula2>
          <xm:sqref>A66</xm:sqref>
        </x14:dataValidation>
        <x14:dataValidation type="list" operator="equal" allowBlank="1" showErrorMessage="1" xr:uid="{00000000-0002-0000-0000-000036000000}">
          <x14:formula1>
            <xm:f>'Q:\Vereinssportangebote\Vereinssportangebote fuer Kinder und Jgdl\Vereinsportdatenbank 2024\Antworten Vereine\[SV Motor Mickten-Dresden2_Vereinssportangebote_2024.xlsx]Sportstätten'!#REF!</xm:f>
          </x14:formula1>
          <x14:formula2>
            <xm:f>0</xm:f>
          </x14:formula2>
          <xm:sqref>C97:D140</xm:sqref>
        </x14:dataValidation>
        <x14:dataValidation type="list" operator="equal" allowBlank="1" showErrorMessage="1" xr:uid="{00000000-0002-0000-0000-000037000000}">
          <x14:formula1>
            <xm:f>'Q:\Vereinssportangebote\Vereinssportangebote fuer Kinder und Jgdl\Vereinsportdatenbank 2024\Antworten Vereine\[SV Motor Mickten-Dresden2_Vereinssportangebote_2024.xlsx]Sportstätten'!#REF!</xm:f>
          </x14:formula1>
          <x14:formula2>
            <xm:f>0</xm:f>
          </x14:formula2>
          <xm:sqref>B97:B140 U287 E97:U140</xm:sqref>
        </x14:dataValidation>
        <x14:dataValidation type="list" operator="equal" showErrorMessage="1" xr:uid="{00000000-0002-0000-0000-000038000000}">
          <x14:formula1>
            <xm:f>'Q:\Vereinssportangebote\Vereinssportangebote fuer Kinder und Jgdl\Vereinsportdatenbank 2024\Antworten Vereine\[SV Motor Mickten-Dresden2_Vereinssportangebote_2024.xlsx]Sportstätten'!#REF!</xm:f>
          </x14:formula1>
          <x14:formula2>
            <xm:f>0</xm:f>
          </x14:formula2>
          <xm:sqref>A98:A140</xm:sqref>
        </x14:dataValidation>
        <x14:dataValidation type="list" operator="equal" showErrorMessage="1" xr:uid="{00000000-0002-0000-0000-000039000000}">
          <x14:formula1>
            <xm:f>'Q:\Vereinssportangebote\Vereinssportangebote fuer Kinder und Jgdl\Vereinsportdatenbank 2024\Antworten Vereine\[SV Motor Mickten-Dresden2_Vereinssportangebote_2024.xlsx]Sportstätten'!#REF!</xm:f>
          </x14:formula1>
          <x14:formula2>
            <xm:f>0</xm:f>
          </x14:formula2>
          <xm:sqref>A97</xm:sqref>
        </x14:dataValidation>
        <x14:dataValidation type="list" operator="equal" allowBlank="1" showErrorMessage="1" xr:uid="{00000000-0002-0000-0000-00003A000000}">
          <x14:formula1>
            <xm:f>'Q:\Vereinssportangebote\Vereinssportangebote fuer Kinder und Jgdl\Vereinsportdatenbank 2024\Antworten Vereine\[1. FFC Fortuna Dresden_Vereinssportangebote_2024.xlsx]Sportstätten'!#REF!</xm:f>
          </x14:formula1>
          <x14:formula2>
            <xm:f>0</xm:f>
          </x14:formula2>
          <xm:sqref>C141:D146</xm:sqref>
        </x14:dataValidation>
        <x14:dataValidation type="list" operator="equal" allowBlank="1" showErrorMessage="1" xr:uid="{00000000-0002-0000-0000-00003B000000}">
          <x14:formula1>
            <xm:f>'Q:\Vereinssportangebote\Vereinssportangebote fuer Kinder und Jgdl\Vereinsportdatenbank 2024\Antworten Vereine\[1. FFC Fortuna Dresden_Vereinssportangebote_2024.xlsx]Sportstätten'!#REF!</xm:f>
          </x14:formula1>
          <x14:formula2>
            <xm:f>0</xm:f>
          </x14:formula2>
          <xm:sqref>B141:B146 E141:U146</xm:sqref>
        </x14:dataValidation>
        <x14:dataValidation type="list" operator="equal" showErrorMessage="1" xr:uid="{00000000-0002-0000-0000-00003C000000}">
          <x14:formula1>
            <xm:f>'Q:\Vereinssportangebote\Vereinssportangebote fuer Kinder und Jgdl\Vereinsportdatenbank 2024\Antworten Vereine\[1. FFC Fortuna Dresden_Vereinssportangebote_2024.xlsx]Sportstätten'!#REF!</xm:f>
          </x14:formula1>
          <x14:formula2>
            <xm:f>0</xm:f>
          </x14:formula2>
          <xm:sqref>A142:A146</xm:sqref>
        </x14:dataValidation>
        <x14:dataValidation type="list" operator="equal" showErrorMessage="1" xr:uid="{00000000-0002-0000-0000-00003D000000}">
          <x14:formula1>
            <xm:f>'Q:\Vereinssportangebote\Vereinssportangebote fuer Kinder und Jgdl\Vereinsportdatenbank 2024\Antworten Vereine\[1. FFC Fortuna Dresden_Vereinssportangebote_2024.xlsx]Sportstätten'!#REF!</xm:f>
          </x14:formula1>
          <x14:formula2>
            <xm:f>0</xm:f>
          </x14:formula2>
          <xm:sqref>A141</xm:sqref>
        </x14:dataValidation>
        <x14:dataValidation type="list" operator="equal" allowBlank="1" showErrorMessage="1" xr:uid="{00000000-0002-0000-0000-00003E000000}">
          <x14:formula1>
            <xm:f>'Q:\Vereinssportangebote\Vereinssportangebote fuer Kinder und Jgdl\Vereinsportdatenbank 2024\Antworten Vereine\[Kanuverein Laubegast_Vereinssportangebote_2024.xlsx]Sportstätten'!#REF!</xm:f>
          </x14:formula1>
          <x14:formula2>
            <xm:f>0</xm:f>
          </x14:formula2>
          <xm:sqref>C147:D151</xm:sqref>
        </x14:dataValidation>
        <x14:dataValidation type="list" operator="equal" allowBlank="1" showErrorMessage="1" xr:uid="{00000000-0002-0000-0000-00003F000000}">
          <x14:formula1>
            <xm:f>'Q:\Vereinssportangebote\Vereinssportangebote fuer Kinder und Jgdl\Vereinsportdatenbank 2024\Antworten Vereine\[Kanuverein Laubegast_Vereinssportangebote_2024.xlsx]Sportstätten'!#REF!</xm:f>
          </x14:formula1>
          <x14:formula2>
            <xm:f>0</xm:f>
          </x14:formula2>
          <xm:sqref>B147:B151 E147:U151</xm:sqref>
        </x14:dataValidation>
        <x14:dataValidation type="list" operator="equal" showErrorMessage="1" xr:uid="{00000000-0002-0000-0000-000040000000}">
          <x14:formula1>
            <xm:f>'Q:\Vereinssportangebote\Vereinssportangebote fuer Kinder und Jgdl\Vereinsportdatenbank 2024\Antworten Vereine\[Kanuverein Laubegast_Vereinssportangebote_2024.xlsx]Sportstätten'!#REF!</xm:f>
          </x14:formula1>
          <x14:formula2>
            <xm:f>0</xm:f>
          </x14:formula2>
          <xm:sqref>A148:A151</xm:sqref>
        </x14:dataValidation>
        <x14:dataValidation type="list" operator="equal" showErrorMessage="1" xr:uid="{00000000-0002-0000-0000-000041000000}">
          <x14:formula1>
            <xm:f>'Q:\Vereinssportangebote\Vereinssportangebote fuer Kinder und Jgdl\Vereinsportdatenbank 2024\Antworten Vereine\[Kanuverein Laubegast_Vereinssportangebote_2024.xlsx]Sportstätten'!#REF!</xm:f>
          </x14:formula1>
          <x14:formula2>
            <xm:f>0</xm:f>
          </x14:formula2>
          <xm:sqref>A147</xm:sqref>
        </x14:dataValidation>
        <x14:dataValidation type="list" operator="equal" allowBlank="1" showErrorMessage="1" xr:uid="{00000000-0002-0000-0000-000042000000}">
          <x14:formula1>
            <xm:f>'Q:\Vereinssportangebote\Vereinssportangebote fuer Kinder und Jgdl\Vereinsportdatenbank 2024\Antworten Vereine\[Schachverein Dresden-Leuben_Vereinssportangebote_2024.xlsx]Sportstätten'!#REF!</xm:f>
          </x14:formula1>
          <x14:formula2>
            <xm:f>0</xm:f>
          </x14:formula2>
          <xm:sqref>C152:D154</xm:sqref>
        </x14:dataValidation>
        <x14:dataValidation type="list" operator="equal" allowBlank="1" showErrorMessage="1" xr:uid="{00000000-0002-0000-0000-000043000000}">
          <x14:formula1>
            <xm:f>'Q:\Vereinssportangebote\Vereinssportangebote fuer Kinder und Jgdl\Vereinsportdatenbank 2024\Antworten Vereine\[Schachverein Dresden-Leuben_Vereinssportangebote_2024.xlsx]Sportstätten'!#REF!</xm:f>
          </x14:formula1>
          <x14:formula2>
            <xm:f>0</xm:f>
          </x14:formula2>
          <xm:sqref>B152:B154 O152:U154 I154:K154 I152:K152 E152:H154 L152:N153</xm:sqref>
        </x14:dataValidation>
        <x14:dataValidation type="list" operator="equal" showErrorMessage="1" xr:uid="{00000000-0002-0000-0000-000044000000}">
          <x14:formula1>
            <xm:f>'Q:\Vereinssportangebote\Vereinssportangebote fuer Kinder und Jgdl\Vereinsportdatenbank 2024\Antworten Vereine\[Schachverein Dresden-Leuben_Vereinssportangebote_2024.xlsx]Sportstätten'!#REF!</xm:f>
          </x14:formula1>
          <x14:formula2>
            <xm:f>0</xm:f>
          </x14:formula2>
          <xm:sqref>A153:A154</xm:sqref>
        </x14:dataValidation>
        <x14:dataValidation type="list" operator="equal" showErrorMessage="1" xr:uid="{00000000-0002-0000-0000-000045000000}">
          <x14:formula1>
            <xm:f>'Q:\Vereinssportangebote\Vereinssportangebote fuer Kinder und Jgdl\Vereinsportdatenbank 2024\Antworten Vereine\[Schachverein Dresden-Leuben_Vereinssportangebote_2024.xlsx]Sportstätten'!#REF!</xm:f>
          </x14:formula1>
          <x14:formula2>
            <xm:f>0</xm:f>
          </x14:formula2>
          <xm:sqref>A152</xm:sqref>
        </x14:dataValidation>
        <x14:dataValidation type="list" operator="equal" allowBlank="1" showErrorMessage="1" xr:uid="{00000000-0002-0000-0000-000046000000}">
          <x14:formula1>
            <xm:f>'Q:\Vereinssportangebote\Vereinssportangebote fuer Kinder und Jgdl\Vereinsportdatenbank 2024\Antworten Vereine\[Verein für Breitensport Hellerau-Klotzsche_Vereinssportangebote_2024.xlsx]Sportstätten'!#REF!</xm:f>
          </x14:formula1>
          <x14:formula2>
            <xm:f>0</xm:f>
          </x14:formula2>
          <xm:sqref>C155:D169</xm:sqref>
        </x14:dataValidation>
        <x14:dataValidation type="list" operator="equal" allowBlank="1" showErrorMessage="1" xr:uid="{00000000-0002-0000-0000-000047000000}">
          <x14:formula1>
            <xm:f>'Q:\Vereinssportangebote\Vereinssportangebote fuer Kinder und Jgdl\Vereinsportdatenbank 2024\Antworten Vereine\[Verein für Breitensport Hellerau-Klotzsche_Vereinssportangebote_2024.xlsx]Sportstätten'!#REF!</xm:f>
          </x14:formula1>
          <x14:formula2>
            <xm:f>0</xm:f>
          </x14:formula2>
          <xm:sqref>B155:B169 E155:U169</xm:sqref>
        </x14:dataValidation>
        <x14:dataValidation type="list" operator="equal" showErrorMessage="1" xr:uid="{00000000-0002-0000-0000-000048000000}">
          <x14:formula1>
            <xm:f>'Q:\Vereinssportangebote\Vereinssportangebote fuer Kinder und Jgdl\Vereinsportdatenbank 2024\Antworten Vereine\[Verein für Breitensport Hellerau-Klotzsche_Vereinssportangebote_2024.xlsx]Sportstätten'!#REF!</xm:f>
          </x14:formula1>
          <x14:formula2>
            <xm:f>0</xm:f>
          </x14:formula2>
          <xm:sqref>A156:A169</xm:sqref>
        </x14:dataValidation>
        <x14:dataValidation type="list" operator="equal" showErrorMessage="1" xr:uid="{00000000-0002-0000-0000-000049000000}">
          <x14:formula1>
            <xm:f>'Q:\Vereinssportangebote\Vereinssportangebote fuer Kinder und Jgdl\Vereinsportdatenbank 2024\Antworten Vereine\[Verein für Breitensport Hellerau-Klotzsche_Vereinssportangebote_2024.xlsx]Sportstätten'!#REF!</xm:f>
          </x14:formula1>
          <x14:formula2>
            <xm:f>0</xm:f>
          </x14:formula2>
          <xm:sqref>A155</xm:sqref>
        </x14:dataValidation>
        <x14:dataValidation type="list" operator="equal" allowBlank="1" showErrorMessage="1" xr:uid="{00000000-0002-0000-0000-00004A000000}">
          <x14:formula1>
            <xm:f>'Q:\Vereinssportangebote\Vereinssportangebote fuer Kinder und Jgdl\Vereinsportdatenbank 2024\Antworten Vereine\[Förderverein Dresden skatet_Vereinssportangebote_2024.xlsx]Sportstätten'!#REF!</xm:f>
          </x14:formula1>
          <x14:formula2>
            <xm:f>0</xm:f>
          </x14:formula2>
          <xm:sqref>C170:D171</xm:sqref>
        </x14:dataValidation>
        <x14:dataValidation type="list" operator="equal" allowBlank="1" showErrorMessage="1" xr:uid="{00000000-0002-0000-0000-00004B000000}">
          <x14:formula1>
            <xm:f>'Q:\Vereinssportangebote\Vereinssportangebote fuer Kinder und Jgdl\Vereinsportdatenbank 2024\Antworten Vereine\[Förderverein Dresden skatet_Vereinssportangebote_2024.xlsx]Sportstätten'!#REF!</xm:f>
          </x14:formula1>
          <x14:formula2>
            <xm:f>0</xm:f>
          </x14:formula2>
          <xm:sqref>B170:B171 E170:U171</xm:sqref>
        </x14:dataValidation>
        <x14:dataValidation type="list" operator="equal" showErrorMessage="1" xr:uid="{00000000-0002-0000-0000-00004C000000}">
          <x14:formula1>
            <xm:f>'Q:\Vereinssportangebote\Vereinssportangebote fuer Kinder und Jgdl\Vereinsportdatenbank 2024\Antworten Vereine\[Förderverein Dresden skatet_Vereinssportangebote_2024.xlsx]Sportstätten'!#REF!</xm:f>
          </x14:formula1>
          <x14:formula2>
            <xm:f>0</xm:f>
          </x14:formula2>
          <xm:sqref>A171</xm:sqref>
        </x14:dataValidation>
        <x14:dataValidation type="list" operator="equal" showErrorMessage="1" xr:uid="{00000000-0002-0000-0000-00004D000000}">
          <x14:formula1>
            <xm:f>'Q:\Vereinssportangebote\Vereinssportangebote fuer Kinder und Jgdl\Vereinsportdatenbank 2024\Antworten Vereine\[Förderverein Dresden skatet_Vereinssportangebote_2024.xlsx]Sportstätten'!#REF!</xm:f>
          </x14:formula1>
          <x14:formula2>
            <xm:f>0</xm:f>
          </x14:formula2>
          <xm:sqref>A170</xm:sqref>
        </x14:dataValidation>
        <x14:dataValidation type="list" operator="equal" allowBlank="1" showErrorMessage="1" xr:uid="{00000000-0002-0000-0000-00004E000000}">
          <x14:formula1>
            <xm:f>'Q:\Vereinssportangebote\Vereinssportangebote fuer Kinder und Jgdl\Vereinsportdatenbank 2024\Antworten Vereine\[Tauchclub Dresden Mitte_Vereinssportangebote_2024.xlsx]Sportstätten'!#REF!</xm:f>
          </x14:formula1>
          <x14:formula2>
            <xm:f>0</xm:f>
          </x14:formula2>
          <xm:sqref>C172:D175</xm:sqref>
        </x14:dataValidation>
        <x14:dataValidation type="list" operator="equal" allowBlank="1" showErrorMessage="1" xr:uid="{00000000-0002-0000-0000-00004F000000}">
          <x14:formula1>
            <xm:f>'Q:\Vereinssportangebote\Vereinssportangebote fuer Kinder und Jgdl\Vereinsportdatenbank 2024\Antworten Vereine\[Tauchclub Dresden Mitte_Vereinssportangebote_2024.xlsx]Sportstätten'!#REF!</xm:f>
          </x14:formula1>
          <x14:formula2>
            <xm:f>0</xm:f>
          </x14:formula2>
          <xm:sqref>B172:B175 L172:U175 E172:H175 I172:K173 I175:K175</xm:sqref>
        </x14:dataValidation>
        <x14:dataValidation type="list" operator="equal" showErrorMessage="1" xr:uid="{00000000-0002-0000-0000-000050000000}">
          <x14:formula1>
            <xm:f>'Q:\Vereinssportangebote\Vereinssportangebote fuer Kinder und Jgdl\Vereinsportdatenbank 2024\Antworten Vereine\[Tauchclub Dresden Mitte_Vereinssportangebote_2024.xlsx]Sportstätten'!#REF!</xm:f>
          </x14:formula1>
          <x14:formula2>
            <xm:f>0</xm:f>
          </x14:formula2>
          <xm:sqref>A173:A175</xm:sqref>
        </x14:dataValidation>
        <x14:dataValidation type="list" operator="equal" showErrorMessage="1" xr:uid="{00000000-0002-0000-0000-000051000000}">
          <x14:formula1>
            <xm:f>'Q:\Vereinssportangebote\Vereinssportangebote fuer Kinder und Jgdl\Vereinsportdatenbank 2024\Antworten Vereine\[Tauchclub Dresden Mitte_Vereinssportangebote_2024.xlsx]Sportstätten'!#REF!</xm:f>
          </x14:formula1>
          <x14:formula2>
            <xm:f>0</xm:f>
          </x14:formula2>
          <xm:sqref>A172</xm:sqref>
        </x14:dataValidation>
        <x14:dataValidation type="list" operator="equal" allowBlank="1" showErrorMessage="1" xr:uid="{00000000-0002-0000-0000-000052000000}">
          <x14:formula1>
            <xm:f>'Q:\Vereinssportangebote\Vereinssportangebote fuer Kinder und Jgdl\Vereinsportdatenbank 2024\Antworten Vereine\[SG Fitness Dresden Ost_Vereinssportangebote_2024.xlsx]Sportstätten'!#REF!</xm:f>
          </x14:formula1>
          <x14:formula2>
            <xm:f>0</xm:f>
          </x14:formula2>
          <xm:sqref>C176:D177</xm:sqref>
        </x14:dataValidation>
        <x14:dataValidation type="list" operator="equal" allowBlank="1" showErrorMessage="1" xr:uid="{00000000-0002-0000-0000-000053000000}">
          <x14:formula1>
            <xm:f>'Q:\Vereinssportangebote\Vereinssportangebote fuer Kinder und Jgdl\Vereinsportdatenbank 2024\Antworten Vereine\[SG Fitness Dresden Ost_Vereinssportangebote_2024.xlsx]Sportstätten'!#REF!</xm:f>
          </x14:formula1>
          <x14:formula2>
            <xm:f>0</xm:f>
          </x14:formula2>
          <xm:sqref>B176:B177 E176:U177</xm:sqref>
        </x14:dataValidation>
        <x14:dataValidation type="list" operator="equal" showErrorMessage="1" xr:uid="{00000000-0002-0000-0000-000054000000}">
          <x14:formula1>
            <xm:f>'Q:\Vereinssportangebote\Vereinssportangebote fuer Kinder und Jgdl\Vereinsportdatenbank 2024\Antworten Vereine\[SG Fitness Dresden Ost_Vereinssportangebote_2024.xlsx]Sportstätten'!#REF!</xm:f>
          </x14:formula1>
          <x14:formula2>
            <xm:f>0</xm:f>
          </x14:formula2>
          <xm:sqref>A177</xm:sqref>
        </x14:dataValidation>
        <x14:dataValidation type="list" operator="equal" showErrorMessage="1" xr:uid="{00000000-0002-0000-0000-000055000000}">
          <x14:formula1>
            <xm:f>'Q:\Vereinssportangebote\Vereinssportangebote fuer Kinder und Jgdl\Vereinsportdatenbank 2024\Antworten Vereine\[SG Fitness Dresden Ost_Vereinssportangebote_2024.xlsx]Sportstätten'!#REF!</xm:f>
          </x14:formula1>
          <x14:formula2>
            <xm:f>0</xm:f>
          </x14:formula2>
          <xm:sqref>A176</xm:sqref>
        </x14:dataValidation>
        <x14:dataValidation type="list" operator="equal" allowBlank="1" showErrorMessage="1" xr:uid="{00000000-0002-0000-0000-000056000000}">
          <x14:formula1>
            <xm:f>'Q:\Vereinssportangebote\Vereinssportangebote fuer Kinder und Jgdl\Vereinsportdatenbank 2024\Antworten Vereine\[Pillnitzer Hockeyverein_Vereinssportangebote_2024.xlsx]Sportstätten'!#REF!</xm:f>
          </x14:formula1>
          <x14:formula2>
            <xm:f>0</xm:f>
          </x14:formula2>
          <xm:sqref>C178:D183</xm:sqref>
        </x14:dataValidation>
        <x14:dataValidation type="list" operator="equal" allowBlank="1" showErrorMessage="1" xr:uid="{00000000-0002-0000-0000-000057000000}">
          <x14:formula1>
            <xm:f>'Q:\Vereinssportangebote\Vereinssportangebote fuer Kinder und Jgdl\Vereinsportdatenbank 2024\Antworten Vereine\[Pillnitzer Hockeyverein_Vereinssportangebote_2024.xlsx]Sportstätten'!#REF!</xm:f>
          </x14:formula1>
          <x14:formula2>
            <xm:f>0</xm:f>
          </x14:formula2>
          <xm:sqref>B178:B183 E178:U183</xm:sqref>
        </x14:dataValidation>
        <x14:dataValidation type="list" operator="equal" showErrorMessage="1" xr:uid="{00000000-0002-0000-0000-000058000000}">
          <x14:formula1>
            <xm:f>'Q:\Vereinssportangebote\Vereinssportangebote fuer Kinder und Jgdl\Vereinsportdatenbank 2024\Antworten Vereine\[Pillnitzer Hockeyverein_Vereinssportangebote_2024.xlsx]Sportstätten'!#REF!</xm:f>
          </x14:formula1>
          <x14:formula2>
            <xm:f>0</xm:f>
          </x14:formula2>
          <xm:sqref>A179:A183</xm:sqref>
        </x14:dataValidation>
        <x14:dataValidation type="list" operator="equal" showErrorMessage="1" xr:uid="{00000000-0002-0000-0000-000059000000}">
          <x14:formula1>
            <xm:f>'Q:\Vereinssportangebote\Vereinssportangebote fuer Kinder und Jgdl\Vereinsportdatenbank 2024\Antworten Vereine\[Pillnitzer Hockeyverein_Vereinssportangebote_2024.xlsx]Sportstätten'!#REF!</xm:f>
          </x14:formula1>
          <x14:formula2>
            <xm:f>0</xm:f>
          </x14:formula2>
          <xm:sqref>A178</xm:sqref>
        </x14:dataValidation>
        <x14:dataValidation type="list" operator="equal" allowBlank="1" showErrorMessage="1" xr:uid="{00000000-0002-0000-0000-00005A000000}">
          <x14:formula1>
            <xm:f>'Q:\Vereinssportangebote\Vereinssportangebote fuer Kinder und Jgdl\Vereinsportdatenbank 2024\Antworten Vereine\[SG Motor Dresden-Trachenberge_Vereinssportangebote_2024.xlsx]Sportstätten'!#REF!</xm:f>
          </x14:formula1>
          <x14:formula2>
            <xm:f>0</xm:f>
          </x14:formula2>
          <xm:sqref>C184:D186</xm:sqref>
        </x14:dataValidation>
        <x14:dataValidation type="list" operator="equal" allowBlank="1" showErrorMessage="1" xr:uid="{00000000-0002-0000-0000-00005B000000}">
          <x14:formula1>
            <xm:f>'Q:\Vereinssportangebote\Vereinssportangebote fuer Kinder und Jgdl\Vereinsportdatenbank 2024\Antworten Vereine\[SG Motor Dresden-Trachenberge_Vereinssportangebote_2024.xlsx]Sportstätten'!#REF!</xm:f>
          </x14:formula1>
          <x14:formula2>
            <xm:f>0</xm:f>
          </x14:formula2>
          <xm:sqref>B184:B186 E184:U186</xm:sqref>
        </x14:dataValidation>
        <x14:dataValidation type="list" operator="equal" showErrorMessage="1" xr:uid="{00000000-0002-0000-0000-00005C000000}">
          <x14:formula1>
            <xm:f>'Q:\Vereinssportangebote\Vereinssportangebote fuer Kinder und Jgdl\Vereinsportdatenbank 2024\Antworten Vereine\[SG Motor Dresden-Trachenberge_Vereinssportangebote_2024.xlsx]Sportstätten'!#REF!</xm:f>
          </x14:formula1>
          <x14:formula2>
            <xm:f>0</xm:f>
          </x14:formula2>
          <xm:sqref>A184:A186</xm:sqref>
        </x14:dataValidation>
        <x14:dataValidation type="list" operator="equal" allowBlank="1" showErrorMessage="1" xr:uid="{00000000-0002-0000-0000-00005D000000}">
          <x14:formula1>
            <xm:f>'Q:\Vereinssportangebote\Vereinssportangebote fuer Kinder und Jgdl\Vereinsportdatenbank 2024\Antworten Vereine\[TSV Dresden_Vereinssportangebote_2024.xlsx]Sportstätten'!#REF!</xm:f>
          </x14:formula1>
          <x14:formula2>
            <xm:f>0</xm:f>
          </x14:formula2>
          <xm:sqref>C187:D201</xm:sqref>
        </x14:dataValidation>
        <x14:dataValidation type="list" operator="equal" allowBlank="1" showErrorMessage="1" xr:uid="{00000000-0002-0000-0000-00005E000000}">
          <x14:formula1>
            <xm:f>'Q:\Vereinssportangebote\Vereinssportangebote fuer Kinder und Jgdl\Vereinsportdatenbank 2024\Antworten Vereine\[TSV Dresden_Vereinssportangebote_2024.xlsx]Sportstätten'!#REF!</xm:f>
          </x14:formula1>
          <x14:formula2>
            <xm:f>0</xm:f>
          </x14:formula2>
          <xm:sqref>B187:B201 U187:U192 U194:U201 E187:T201</xm:sqref>
        </x14:dataValidation>
        <x14:dataValidation type="list" operator="equal" showErrorMessage="1" xr:uid="{00000000-0002-0000-0000-00005F000000}">
          <x14:formula1>
            <xm:f>'Q:\Vereinssportangebote\Vereinssportangebote fuer Kinder und Jgdl\Vereinsportdatenbank 2024\Antworten Vereine\[TSV Dresden_Vereinssportangebote_2024.xlsx]Sportstätten'!#REF!</xm:f>
          </x14:formula1>
          <x14:formula2>
            <xm:f>0</xm:f>
          </x14:formula2>
          <xm:sqref>A188:A201</xm:sqref>
        </x14:dataValidation>
        <x14:dataValidation type="list" operator="equal" showErrorMessage="1" xr:uid="{00000000-0002-0000-0000-000060000000}">
          <x14:formula1>
            <xm:f>'Q:\Vereinssportangebote\Vereinssportangebote fuer Kinder und Jgdl\Vereinsportdatenbank 2024\Antworten Vereine\[TSV Dresden_Vereinssportangebote_2024.xlsx]Sportstätten'!#REF!</xm:f>
          </x14:formula1>
          <x14:formula2>
            <xm:f>0</xm:f>
          </x14:formula2>
          <xm:sqref>A187</xm:sqref>
        </x14:dataValidation>
        <x14:dataValidation type="list" operator="equal" allowBlank="1" showErrorMessage="1" xr:uid="{00000000-0002-0000-0000-000061000000}">
          <x14:formula1>
            <xm:f>'Q:\Vereinssportangebote\Vereinssportangebote fuer Kinder und Jgdl\Vereinsportdatenbank 2024\Antworten Vereine\[SG Dresden Striesen_Vereinssportangebote_2024.xlsx]Sportstätten'!#REF!</xm:f>
          </x14:formula1>
          <x14:formula2>
            <xm:f>0</xm:f>
          </x14:formula2>
          <xm:sqref>C202:D215 F202:G215 I202:J215 L202:M215 O202:P215 R202:S215</xm:sqref>
        </x14:dataValidation>
        <x14:dataValidation type="list" operator="equal" allowBlank="1" showErrorMessage="1" xr:uid="{00000000-0002-0000-0000-000062000000}">
          <x14:formula1>
            <xm:f>'Q:\Vereinssportangebote\Vereinssportangebote fuer Kinder und Jgdl\Vereinsportdatenbank 2024\Antworten Vereine\[SG Dresden Striesen_Vereinssportangebote_2024.xlsx]Sportstätten'!#REF!</xm:f>
          </x14:formula1>
          <x14:formula2>
            <xm:f>0</xm:f>
          </x14:formula2>
          <xm:sqref>E202:E210 E212:E215 H202:H215 K202:K215 N202:N215 Q202:Q215 T202:U215 B202:B215</xm:sqref>
        </x14:dataValidation>
        <x14:dataValidation type="list" operator="equal" showErrorMessage="1" xr:uid="{00000000-0002-0000-0000-000063000000}">
          <x14:formula1>
            <xm:f>'Q:\Vereinssportangebote\Vereinssportangebote fuer Kinder und Jgdl\Vereinsportdatenbank 2024\Antworten Vereine\[SG Dresden Striesen_Vereinssportangebote_2024.xlsx]Sportstätten'!#REF!</xm:f>
          </x14:formula1>
          <x14:formula2>
            <xm:f>0</xm:f>
          </x14:formula2>
          <xm:sqref>A212:A215 A202:A210</xm:sqref>
        </x14:dataValidation>
        <x14:dataValidation type="list" operator="equal" allowBlank="1" showErrorMessage="1" xr:uid="{00000000-0002-0000-0000-000064000000}">
          <x14:formula1>
            <xm:f>'Q:\Vereinssportangebote\Vereinssportangebote fuer Kinder und Jgdl\Vereinsportdatenbank 2024\Antworten Vereine\[SV Helios 24 Dresden_Vereinssportangebote_2024.xlsx]Sportstätten'!#REF!</xm:f>
          </x14:formula1>
          <xm:sqref>G216:G225 F220:F225 I216:J225</xm:sqref>
        </x14:dataValidation>
        <x14:dataValidation type="list" operator="equal" allowBlank="1" showErrorMessage="1" xr:uid="{00000000-0002-0000-0000-000065000000}">
          <x14:formula1>
            <xm:f>'Q:\Vereinssportangebote\Vereinssportangebote fuer Kinder und Jgdl\Vereinsportdatenbank 2024\Antworten Vereine\[SV Helios 24 Dresden_Vereinssportangebote_2024.xlsx]Sportstätten'!#REF!</xm:f>
          </x14:formula1>
          <x14:formula2>
            <xm:f>0</xm:f>
          </x14:formula2>
          <xm:sqref>F216:F219 B223:B225 K216:T225 H216:H225 C216:E225</xm:sqref>
        </x14:dataValidation>
        <x14:dataValidation type="list" operator="equal" allowBlank="1" showErrorMessage="1" xr:uid="{00000000-0002-0000-0000-000066000000}">
          <x14:formula1>
            <xm:f>'Q:\Vereinssportangebote\Vereinssportangebote fuer Kinder und Jgdl\Vereinsportdatenbank 2024\Antworten Vereine\[SV Helios 24 Dresden_Vereinssportangebote_2024.xlsx]Sportstätten'!#REF!</xm:f>
          </x14:formula1>
          <xm:sqref>U216:U225 B216:B222</xm:sqref>
        </x14:dataValidation>
        <x14:dataValidation type="list" operator="equal" showErrorMessage="1" xr:uid="{00000000-0002-0000-0000-000067000000}">
          <x14:formula1>
            <xm:f>'Q:\Vereinssportangebote\Vereinssportangebote fuer Kinder und Jgdl\Vereinsportdatenbank 2024\Antworten Vereine\[SV Helios 24 Dresden_Vereinssportangebote_2024.xlsx]Sportstätten'!#REF!</xm:f>
          </x14:formula1>
          <x14:formula2>
            <xm:f>0</xm:f>
          </x14:formula2>
          <xm:sqref>A216:A225</xm:sqref>
        </x14:dataValidation>
        <x14:dataValidation type="list" operator="equal" allowBlank="1" showErrorMessage="1" xr:uid="{00000000-0002-0000-0000-000068000000}">
          <x14:formula1>
            <xm:f>'Q:\Vereinssportangebote\Vereinssportangebote fuer Kinder und Jgdl\Vereinsportdatenbank 2024\Antworten Vereine\[Karateschule - MIZU NAGARE_Vereinssportangebote_2024.xlsx]Sportstätten'!#REF!</xm:f>
          </x14:formula1>
          <xm:sqref>U228 U231 U234 U251:U257 U370:U374</xm:sqref>
        </x14:dataValidation>
        <x14:dataValidation type="list" operator="equal" allowBlank="1" showErrorMessage="1" xr:uid="{00000000-0002-0000-0000-000069000000}">
          <x14:formula1>
            <xm:f>'Q:\Vereinssportangebote\Vereinssportangebote fuer Kinder und Jgdl\Vereinsportdatenbank 2024\Antworten Vereine\[Karateschule - MIZU NAGARE_Vereinssportangebote_2024.xlsx]Sportstätten'!#REF!</xm:f>
          </x14:formula1>
          <x14:formula2>
            <xm:f>0</xm:f>
          </x14:formula2>
          <xm:sqref>B251:D257 B370:B374 U226:U227 U229:U230 U232:U233 E370:T374 B226:T234 C373:D374 F251:T257</xm:sqref>
        </x14:dataValidation>
        <x14:dataValidation type="list" operator="equal" showErrorMessage="1" xr:uid="{00000000-0002-0000-0000-00006A000000}">
          <x14:formula1>
            <xm:f>'Q:\Vereinssportangebote\Vereinssportangebote fuer Kinder und Jgdl\Vereinsportdatenbank 2024\Antworten Vereine\[Karateschule - MIZU NAGARE_Vereinssportangebote_2024.xlsx]Sportstätten'!#REF!</xm:f>
          </x14:formula1>
          <x14:formula2>
            <xm:f>0</xm:f>
          </x14:formula2>
          <xm:sqref>A227:A234 A251:A257 A370:A374</xm:sqref>
        </x14:dataValidation>
        <x14:dataValidation type="list" operator="equal" showErrorMessage="1" xr:uid="{00000000-0002-0000-0000-00006B000000}">
          <x14:formula1>
            <xm:f>'Q:\Vereinssportangebote\Vereinssportangebote fuer Kinder und Jgdl\Vereinsportdatenbank 2024\Antworten Vereine\[Karateschule - MIZU NAGARE_Vereinssportangebote_2024.xlsx]Sportstätten'!#REF!</xm:f>
          </x14:formula1>
          <x14:formula2>
            <xm:f>0</xm:f>
          </x14:formula2>
          <xm:sqref>A226</xm:sqref>
        </x14:dataValidation>
        <x14:dataValidation type="list" operator="equal" allowBlank="1" showErrorMessage="1" xr:uid="{00000000-0002-0000-0000-00006C000000}">
          <x14:formula1>
            <xm:f>'Q:\Vereinssportangebote\Vereinssportangebote fuer Kinder und Jgdl\Vereinsportdatenbank 2024\Antworten Vereine\[Traditionelles Taekwon-Do Dresden Löbtau_Vereinssportangebote_2024.xlsx]Sportstätten'!#REF!</xm:f>
          </x14:formula1>
          <x14:formula2>
            <xm:f>0</xm:f>
          </x14:formula2>
          <xm:sqref>C235:D236</xm:sqref>
        </x14:dataValidation>
        <x14:dataValidation type="list" operator="equal" allowBlank="1" showErrorMessage="1" xr:uid="{00000000-0002-0000-0000-00006D000000}">
          <x14:formula1>
            <xm:f>'Q:\Vereinssportangebote\Vereinssportangebote fuer Kinder und Jgdl\Vereinsportdatenbank 2024\Antworten Vereine\[Traditionelles Taekwon-Do Dresden Löbtau_Vereinssportangebote_2024.xlsx]Sportstätten'!#REF!</xm:f>
          </x14:formula1>
          <x14:formula2>
            <xm:f>0</xm:f>
          </x14:formula2>
          <xm:sqref>B235:B236 E235:U236</xm:sqref>
        </x14:dataValidation>
        <x14:dataValidation type="list" operator="equal" showErrorMessage="1" xr:uid="{00000000-0002-0000-0000-00006E000000}">
          <x14:formula1>
            <xm:f>'Q:\Vereinssportangebote\Vereinssportangebote fuer Kinder und Jgdl\Vereinsportdatenbank 2024\Antworten Vereine\[Traditionelles Taekwon-Do Dresden Löbtau_Vereinssportangebote_2024.xlsx]Sportstätten'!#REF!</xm:f>
          </x14:formula1>
          <x14:formula2>
            <xm:f>0</xm:f>
          </x14:formula2>
          <xm:sqref>A236</xm:sqref>
        </x14:dataValidation>
        <x14:dataValidation type="list" operator="equal" showErrorMessage="1" xr:uid="{00000000-0002-0000-0000-00006F000000}">
          <x14:formula1>
            <xm:f>'Q:\Vereinssportangebote\Vereinssportangebote fuer Kinder und Jgdl\Vereinsportdatenbank 2024\Antworten Vereine\[Traditionelles Taekwon-Do Dresden Löbtau_Vereinssportangebote_2024.xlsx]Sportstätten'!#REF!</xm:f>
          </x14:formula1>
          <x14:formula2>
            <xm:f>0</xm:f>
          </x14:formula2>
          <xm:sqref>A235</xm:sqref>
        </x14:dataValidation>
        <x14:dataValidation type="list" operator="equal" allowBlank="1" showErrorMessage="1" xr:uid="{00000000-0002-0000-0000-000070000000}">
          <x14:formula1>
            <xm:f>'Q:\Vereinssportangebote\Vereinssportangebote fuer Kinder und Jgdl\Vereinsportdatenbank 2024\Antworten Vereine\[Langebrücker Ballsportverein 99_Vereinssportangebote_2024.xlsx]Sportstätten'!#REF!</xm:f>
          </x14:formula1>
          <xm:sqref>U237</xm:sqref>
        </x14:dataValidation>
        <x14:dataValidation type="list" operator="equal" allowBlank="1" showErrorMessage="1" xr:uid="{00000000-0002-0000-0000-000071000000}">
          <x14:formula1>
            <xm:f>'Q:\Vereinssportangebote\Vereinssportangebote fuer Kinder und Jgdl\Vereinsportdatenbank 2024\Antworten Vereine\[Langebrücker Ballsportverein 99_Vereinssportangebote_2024.xlsx]Sportstätten'!#REF!</xm:f>
          </x14:formula1>
          <xm:sqref>B237</xm:sqref>
        </x14:dataValidation>
        <x14:dataValidation type="list" operator="equal" allowBlank="1" showErrorMessage="1" xr:uid="{00000000-0002-0000-0000-000072000000}">
          <x14:formula1>
            <xm:f>'Q:\Vereinssportangebote\Vereinssportangebote fuer Kinder und Jgdl\Vereinsportdatenbank 2024\Antworten Vereine\[Langebrücker Ballsportverein 99_Vereinssportangebote_2024.xlsx]Sportstätten'!#REF!</xm:f>
          </x14:formula1>
          <x14:formula2>
            <xm:f>0</xm:f>
          </x14:formula2>
          <xm:sqref>B238:B241 U238:U241 C237:T241</xm:sqref>
        </x14:dataValidation>
        <x14:dataValidation type="list" operator="equal" showErrorMessage="1" xr:uid="{00000000-0002-0000-0000-000073000000}">
          <x14:formula1>
            <xm:f>'Q:\Vereinssportangebote\Vereinssportangebote fuer Kinder und Jgdl\Vereinsportdatenbank 2024\Antworten Vereine\[Langebrücker Ballsportverein 99_Vereinssportangebote_2024.xlsx]Sportstätten'!#REF!</xm:f>
          </x14:formula1>
          <x14:formula2>
            <xm:f>0</xm:f>
          </x14:formula2>
          <xm:sqref>A238:A241</xm:sqref>
        </x14:dataValidation>
        <x14:dataValidation type="list" operator="equal" showErrorMessage="1" xr:uid="{00000000-0002-0000-0000-000074000000}">
          <x14:formula1>
            <xm:f>'Q:\Vereinssportangebote\Vereinssportangebote fuer Kinder und Jgdl\Vereinsportdatenbank 2024\Antworten Vereine\[Langebrücker Ballsportverein 99_Vereinssportangebote_2024.xlsx]Sportstätten'!#REF!</xm:f>
          </x14:formula1>
          <x14:formula2>
            <xm:f>0</xm:f>
          </x14:formula2>
          <xm:sqref>A237</xm:sqref>
        </x14:dataValidation>
        <x14:dataValidation type="list" operator="equal" allowBlank="1" showErrorMessage="1" xr:uid="{00000000-0002-0000-0000-000075000000}">
          <x14:formula1>
            <xm:f>'Q:\Vereinssportangebote\Vereinssportangebote fuer Kinder und Jgdl\Vereinsportdatenbank 2024\Antworten Vereine\[Kinderprojekt Dresden_Vereinssportangebote_2024.xlsx]Sportstätten'!#REF!</xm:f>
          </x14:formula1>
          <x14:formula2>
            <xm:f>0</xm:f>
          </x14:formula2>
          <xm:sqref>C242:D250</xm:sqref>
        </x14:dataValidation>
        <x14:dataValidation type="list" operator="equal" allowBlank="1" showErrorMessage="1" xr:uid="{00000000-0002-0000-0000-000076000000}">
          <x14:formula1>
            <xm:f>'Q:\Vereinssportangebote\Vereinssportangebote fuer Kinder und Jgdl\Vereinsportdatenbank 2024\Antworten Vereine\[Kinderprojekt Dresden_Vereinssportangebote_2024.xlsx]Sportstätten'!#REF!</xm:f>
          </x14:formula1>
          <x14:formula2>
            <xm:f>0</xm:f>
          </x14:formula2>
          <xm:sqref>B242:B250 E242:U250</xm:sqref>
        </x14:dataValidation>
        <x14:dataValidation type="list" operator="equal" showErrorMessage="1" xr:uid="{00000000-0002-0000-0000-000077000000}">
          <x14:formula1>
            <xm:f>'Q:\Vereinssportangebote\Vereinssportangebote fuer Kinder und Jgdl\Vereinsportdatenbank 2024\Antworten Vereine\[Kinderprojekt Dresden_Vereinssportangebote_2024.xlsx]Sportstätten'!#REF!</xm:f>
          </x14:formula1>
          <x14:formula2>
            <xm:f>0</xm:f>
          </x14:formula2>
          <xm:sqref>A243:A250</xm:sqref>
        </x14:dataValidation>
        <x14:dataValidation type="list" operator="equal" showErrorMessage="1" xr:uid="{00000000-0002-0000-0000-000078000000}">
          <x14:formula1>
            <xm:f>'Q:\Vereinssportangebote\Vereinssportangebote fuer Kinder und Jgdl\Vereinsportdatenbank 2024\Antworten Vereine\[Kinderprojekt Dresden_Vereinssportangebote_2024.xlsx]Sportstätten'!#REF!</xm:f>
          </x14:formula1>
          <x14:formula2>
            <xm:f>0</xm:f>
          </x14:formula2>
          <xm:sqref>A242</xm:sqref>
        </x14:dataValidation>
        <x14:dataValidation type="list" operator="equal" allowBlank="1" showErrorMessage="1" xr:uid="{00000000-0002-0000-0000-000079000000}">
          <x14:formula1>
            <xm:f>'Q:\Vereinssportangebote\Vereinssportangebote fuer Kinder und Jgdl\Vereinsportdatenbank 2024\Antworten Vereine\[SG Dresdner Verkehrsbetriebe_Vereinssportangebote_2024.xlsx]Sportstätten'!#REF!</xm:f>
          </x14:formula1>
          <x14:formula2>
            <xm:f>0</xm:f>
          </x14:formula2>
          <xm:sqref>U258:U267 U269 U291:U369 C379:D379 C376:D377 C370:D372</xm:sqref>
        </x14:dataValidation>
        <x14:dataValidation type="list" operator="equal" allowBlank="1" showErrorMessage="1" xr:uid="{00000000-0002-0000-0000-00007A000000}">
          <x14:formula1>
            <xm:f>'Q:\Vereinssportangebote\Vereinssportangebote fuer Kinder und Jgdl\Vereinsportdatenbank 2024\Antworten Vereine\[SG Dresdner Verkehrsbetriebe_Vereinssportangebote_2024.xlsx]Sportstätten'!#REF!</xm:f>
          </x14:formula1>
          <x14:formula2>
            <xm:f>0</xm:f>
          </x14:formula2>
          <xm:sqref>F258:H265 F267:H269 I258:T269 B258:E269 B291:T369</xm:sqref>
        </x14:dataValidation>
        <x14:dataValidation type="list" operator="equal" showErrorMessage="1" xr:uid="{00000000-0002-0000-0000-00007B000000}">
          <x14:formula1>
            <xm:f>'Q:\Vereinssportangebote\Vereinssportangebote fuer Kinder und Jgdl\Vereinsportdatenbank 2024\Antworten Vereine\[SG Dresdner Verkehrsbetriebe_Vereinssportangebote_2024.xlsx]Sportstätten'!#REF!</xm:f>
          </x14:formula1>
          <x14:formula2>
            <xm:f>0</xm:f>
          </x14:formula2>
          <xm:sqref>A259:A269 A291:A369</xm:sqref>
        </x14:dataValidation>
        <x14:dataValidation type="list" operator="equal" showErrorMessage="1" xr:uid="{00000000-0002-0000-0000-00007C000000}">
          <x14:formula1>
            <xm:f>'Q:\Vereinssportangebote\Vereinssportangebote fuer Kinder und Jgdl\Vereinsportdatenbank 2024\Antworten Vereine\[SG Dresdner Verkehrsbetriebe_Vereinssportangebote_2024.xlsx]Sportstätten'!#REF!</xm:f>
          </x14:formula1>
          <x14:formula2>
            <xm:f>0</xm:f>
          </x14:formula2>
          <xm:sqref>A258</xm:sqref>
        </x14:dataValidation>
        <x14:dataValidation type="list" operator="equal" allowBlank="1" showErrorMessage="1" xr:uid="{00000000-0002-0000-0000-00007D000000}">
          <x14:formula1>
            <xm:f>'Q:\Vereinssportangebote\Vereinssportangebote fuer Kinder und Jgdl\Vereinsportdatenbank 2024\Antworten Vereine\[Dresdner Eislauf-Club_Vereinssportangebote_2024.xlsx]Sportstätten'!#REF!</xm:f>
          </x14:formula1>
          <x14:formula2>
            <xm:f>0</xm:f>
          </x14:formula2>
          <xm:sqref>C270:D271</xm:sqref>
        </x14:dataValidation>
        <x14:dataValidation type="list" operator="equal" allowBlank="1" showErrorMessage="1" xr:uid="{00000000-0002-0000-0000-00007E000000}">
          <x14:formula1>
            <xm:f>'Q:\Vereinssportangebote\Vereinssportangebote fuer Kinder und Jgdl\Vereinsportdatenbank 2024\Antworten Vereine\[Dresdner Eislauf-Club_Vereinssportangebote_2024.xlsx]Sportstätten'!#REF!</xm:f>
          </x14:formula1>
          <x14:formula2>
            <xm:f>0</xm:f>
          </x14:formula2>
          <xm:sqref>B270:B271 E270:U271</xm:sqref>
        </x14:dataValidation>
        <x14:dataValidation type="list" operator="equal" showErrorMessage="1" xr:uid="{00000000-0002-0000-0000-00007F000000}">
          <x14:formula1>
            <xm:f>'Q:\Vereinssportangebote\Vereinssportangebote fuer Kinder und Jgdl\Vereinsportdatenbank 2024\Antworten Vereine\[Dresdner Eislauf-Club_Vereinssportangebote_2024.xlsx]Sportstätten'!#REF!</xm:f>
          </x14:formula1>
          <x14:formula2>
            <xm:f>0</xm:f>
          </x14:formula2>
          <xm:sqref>A271</xm:sqref>
        </x14:dataValidation>
        <x14:dataValidation type="list" operator="equal" showErrorMessage="1" xr:uid="{00000000-0002-0000-0000-000080000000}">
          <x14:formula1>
            <xm:f>'Q:\Vereinssportangebote\Vereinssportangebote fuer Kinder und Jgdl\Vereinsportdatenbank 2024\Antworten Vereine\[Dresdner Eislauf-Club_Vereinssportangebote_2024.xlsx]Sportstätten'!#REF!</xm:f>
          </x14:formula1>
          <x14:formula2>
            <xm:f>0</xm:f>
          </x14:formula2>
          <xm:sqref>A270</xm:sqref>
        </x14:dataValidation>
        <x14:dataValidation type="list" operator="equal" allowBlank="1" showErrorMessage="1" xr:uid="{00000000-0002-0000-0000-000081000000}">
          <x14:formula1>
            <xm:f>'Q:\Vereinssportangebote\Vereinssportangebote fuer Kinder und Jgdl\Vereinsportdatenbank 2024\Antworten Vereine\[Seesportclub Dresden_Vereinssportangebote_2024.xlsx]Sportstätten'!#REF!</xm:f>
          </x14:formula1>
          <x14:formula2>
            <xm:f>0</xm:f>
          </x14:formula2>
          <xm:sqref>C272:D274</xm:sqref>
        </x14:dataValidation>
        <x14:dataValidation type="list" operator="equal" allowBlank="1" showErrorMessage="1" xr:uid="{00000000-0002-0000-0000-000082000000}">
          <x14:formula1>
            <xm:f>'Q:\Vereinssportangebote\Vereinssportangebote fuer Kinder und Jgdl\Vereinsportdatenbank 2024\Antworten Vereine\[Seesportclub Dresden_Vereinssportangebote_2024.xlsx]Sportstätten'!#REF!</xm:f>
          </x14:formula1>
          <x14:formula2>
            <xm:f>0</xm:f>
          </x14:formula2>
          <xm:sqref>B272:B274 E272:U274</xm:sqref>
        </x14:dataValidation>
        <x14:dataValidation type="list" operator="equal" showErrorMessage="1" xr:uid="{00000000-0002-0000-0000-000083000000}">
          <x14:formula1>
            <xm:f>'Q:\Vereinssportangebote\Vereinssportangebote fuer Kinder und Jgdl\Vereinsportdatenbank 2024\Antworten Vereine\[Seesportclub Dresden_Vereinssportangebote_2024.xlsx]Sportstätten'!#REF!</xm:f>
          </x14:formula1>
          <x14:formula2>
            <xm:f>0</xm:f>
          </x14:formula2>
          <xm:sqref>A273:A274</xm:sqref>
        </x14:dataValidation>
        <x14:dataValidation type="list" operator="equal" showErrorMessage="1" xr:uid="{00000000-0002-0000-0000-000084000000}">
          <x14:formula1>
            <xm:f>'Q:\Vereinssportangebote\Vereinssportangebote fuer Kinder und Jgdl\Vereinsportdatenbank 2024\Antworten Vereine\[Seesportclub Dresden_Vereinssportangebote_2024.xlsx]Sportstätten'!#REF!</xm:f>
          </x14:formula1>
          <x14:formula2>
            <xm:f>0</xm:f>
          </x14:formula2>
          <xm:sqref>A272</xm:sqref>
        </x14:dataValidation>
        <x14:dataValidation type="list" operator="equal" showErrorMessage="1" xr:uid="{00000000-0002-0000-0000-000085000000}">
          <x14:formula1>
            <xm:f>'Q:\Vereinssportangebote\Vereinssportangebote fuer Kinder und Jgdl\Vereinsportdatenbank 2024\Antworten Vereine\[Dresdner Ruderverein_Vereinssportangebote_2024.xlsx]Sportstätten'!#REF!</xm:f>
          </x14:formula1>
          <x14:formula2>
            <xm:f>0</xm:f>
          </x14:formula2>
          <xm:sqref>A275:A278</xm:sqref>
        </x14:dataValidation>
        <x14:dataValidation type="list" operator="equal" allowBlank="1" showErrorMessage="1" xr:uid="{00000000-0002-0000-0000-000086000000}">
          <x14:formula1>
            <xm:f>'Q:\Vereinssportangebote\Vereinssportangebote fuer Kinder und Jgdl\Vereinsportdatenbank 2024\Antworten Vereine\[Dresdner Ruderverein_Vereinssportangebote_2024.xlsx]Sportstätten'!#REF!</xm:f>
          </x14:formula1>
          <x14:formula2>
            <xm:f>0</xm:f>
          </x14:formula2>
          <xm:sqref>C275:D278</xm:sqref>
        </x14:dataValidation>
        <x14:dataValidation type="list" operator="equal" allowBlank="1" showErrorMessage="1" xr:uid="{00000000-0002-0000-0000-000087000000}">
          <x14:formula1>
            <xm:f>'Q:\Vereinssportangebote\Vereinssportangebote fuer Kinder und Jgdl\Vereinsportdatenbank 2024\Antworten Vereine\[Dresdner Ruderverein_Vereinssportangebote_2024.xlsx]Sportstätten'!#REF!</xm:f>
          </x14:formula1>
          <x14:formula2>
            <xm:f>0</xm:f>
          </x14:formula2>
          <xm:sqref>B275:B278 E275:U278</xm:sqref>
        </x14:dataValidation>
        <x14:dataValidation type="list" operator="equal" allowBlank="1" showErrorMessage="1" xr:uid="{00000000-0002-0000-0000-000088000000}">
          <x14:formula1>
            <xm:f>'Q:\Vereinssportangebote\Vereinssportangebote fuer Kinder und Jgdl\Vereinsportdatenbank 2024\Antworten Vereine\[SV Cottaer Fische_Vereinssportangebote_2024.xlsx]Sportstätten'!#REF!</xm:f>
          </x14:formula1>
          <x14:formula2>
            <xm:f>0</xm:f>
          </x14:formula2>
          <xm:sqref>B279:H285 L279:U285 I279:K282 I284:K285</xm:sqref>
        </x14:dataValidation>
        <x14:dataValidation type="list" operator="equal" showErrorMessage="1" xr:uid="{00000000-0002-0000-0000-000089000000}">
          <x14:formula1>
            <xm:f>'Q:\Vereinssportangebote\Vereinssportangebote fuer Kinder und Jgdl\Vereinsportdatenbank 2024\Antworten Vereine\[SV Cottaer Fische_Vereinssportangebote_2024.xlsx]Sportstätten'!#REF!</xm:f>
          </x14:formula1>
          <x14:formula2>
            <xm:f>0</xm:f>
          </x14:formula2>
          <xm:sqref>A280:A285</xm:sqref>
        </x14:dataValidation>
        <x14:dataValidation type="list" operator="equal" showErrorMessage="1" xr:uid="{00000000-0002-0000-0000-00008A000000}">
          <x14:formula1>
            <xm:f>'Q:\Vereinssportangebote\Vereinssportangebote fuer Kinder und Jgdl\Vereinsportdatenbank 2024\Antworten Vereine\[SV Cottaer Fische_Vereinssportangebote_2024.xlsx]Sportstätten'!#REF!</xm:f>
          </x14:formula1>
          <x14:formula2>
            <xm:f>0</xm:f>
          </x14:formula2>
          <xm:sqref>A279</xm:sqref>
        </x14:dataValidation>
        <x14:dataValidation type="list" operator="equal" allowBlank="1" showErrorMessage="1" xr:uid="{00000000-0002-0000-0000-00008B000000}">
          <x14:formula1>
            <xm:f>'Q:\Vereinssportangebote\Vereinssportangebote fuer Kinder und Jgdl\Vereinsportdatenbank 2024\Antworten Vereine\[FSV Lok Dresden_Vereinssportangebote_2024.xlsx]Sportstätten'!#REF!</xm:f>
          </x14:formula1>
          <x14:formula2>
            <xm:f>0</xm:f>
          </x14:formula2>
          <xm:sqref>C286:D286</xm:sqref>
        </x14:dataValidation>
        <x14:dataValidation type="list" operator="equal" allowBlank="1" showErrorMessage="1" xr:uid="{00000000-0002-0000-0000-00008C000000}">
          <x14:formula1>
            <xm:f>'Q:\Vereinssportangebote\Vereinssportangebote fuer Kinder und Jgdl\Vereinsportdatenbank 2024\Antworten Vereine\[FSV Lok Dresden_Vereinssportangebote_2024.xlsx]Sportstätten'!#REF!</xm:f>
          </x14:formula1>
          <x14:formula2>
            <xm:f>0</xm:f>
          </x14:formula2>
          <xm:sqref>B286 E286:U286</xm:sqref>
        </x14:dataValidation>
        <x14:dataValidation type="list" operator="equal" showErrorMessage="1" xr:uid="{00000000-0002-0000-0000-00008D000000}">
          <x14:formula1>
            <xm:f>'Q:\Vereinssportangebote\Vereinssportangebote fuer Kinder und Jgdl\Vereinsportdatenbank 2024\Antworten Vereine\[FSV Lok Dresden_Vereinssportangebote_2024.xlsx]Sportstätten'!#REF!</xm:f>
          </x14:formula1>
          <x14:formula2>
            <xm:f>0</xm:f>
          </x14:formula2>
          <xm:sqref>A286</xm:sqref>
        </x14:dataValidation>
        <x14:dataValidation type="list" operator="equal" allowBlank="1" showErrorMessage="1" xr:uid="{00000000-0002-0000-0000-00008E000000}">
          <x14:formula1>
            <xm:f>'Q:\Vereinssportangebote\Vereinssportangebote fuer Kinder und Jgdl\Vereinsportdatenbank 2024\Antworten Vereine\[Dresdner Sportverein 1910_Vereinssportangebote_2024.xlsx]Sportstätten'!#REF!</xm:f>
          </x14:formula1>
          <x14:formula2>
            <xm:f>0</xm:f>
          </x14:formula2>
          <xm:sqref>C287:D287</xm:sqref>
        </x14:dataValidation>
        <x14:dataValidation type="list" operator="equal" allowBlank="1" showErrorMessage="1" xr:uid="{00000000-0002-0000-0000-00008F000000}">
          <x14:formula1>
            <xm:f>'Q:\Vereinssportangebote\Vereinssportangebote fuer Kinder und Jgdl\Vereinsportdatenbank 2024\Antworten Vereine\[Dresdner Sportverein 1910_Vereinssportangebote_2024.xlsx]Sportstätten'!#REF!</xm:f>
          </x14:formula1>
          <x14:formula2>
            <xm:f>0</xm:f>
          </x14:formula2>
          <xm:sqref>B287 E287:T287</xm:sqref>
        </x14:dataValidation>
        <x14:dataValidation type="list" operator="equal" showErrorMessage="1" xr:uid="{00000000-0002-0000-0000-000090000000}">
          <x14:formula1>
            <xm:f>'Q:\Vereinssportangebote\Vereinssportangebote fuer Kinder und Jgdl\Vereinsportdatenbank 2024\Antworten Vereine\[Dresdner Sportverein 1910_Vereinssportangebote_2024.xlsx]Sportstätten'!#REF!</xm:f>
          </x14:formula1>
          <x14:formula2>
            <xm:f>0</xm:f>
          </x14:formula2>
          <xm:sqref>A287</xm:sqref>
        </x14:dataValidation>
        <x14:dataValidation type="list" operator="equal" allowBlank="1" showErrorMessage="1" xr:uid="{00000000-0002-0000-0000-000091000000}">
          <x14:formula1>
            <xm:f>'Q:\Vereinssportangebote\Vereinssportangebote fuer Kinder und Jgdl\Vereinsportdatenbank 2024\Antworten Vereine\[Boxring Dresden 1994_Vereinssportangebote_2024.xlsx]Sportstätten'!#REF!</xm:f>
          </x14:formula1>
          <x14:formula2>
            <xm:f>0</xm:f>
          </x14:formula2>
          <xm:sqref>C288:D288</xm:sqref>
        </x14:dataValidation>
        <x14:dataValidation type="list" operator="equal" allowBlank="1" showErrorMessage="1" xr:uid="{00000000-0002-0000-0000-000092000000}">
          <x14:formula1>
            <xm:f>'Q:\Vereinssportangebote\Vereinssportangebote fuer Kinder und Jgdl\Vereinsportdatenbank 2024\Antworten Vereine\[Boxring Dresden 1994_Vereinssportangebote_2024.xlsx]Sportstätten'!#REF!</xm:f>
          </x14:formula1>
          <x14:formula2>
            <xm:f>0</xm:f>
          </x14:formula2>
          <xm:sqref>B288 E288:U288</xm:sqref>
        </x14:dataValidation>
        <x14:dataValidation type="list" operator="equal" showErrorMessage="1" xr:uid="{00000000-0002-0000-0000-000093000000}">
          <x14:formula1>
            <xm:f>'Q:\Vereinssportangebote\Vereinssportangebote fuer Kinder und Jgdl\Vereinsportdatenbank 2024\Antworten Vereine\[Boxring Dresden 1994_Vereinssportangebote_2024.xlsx]Sportstätten'!#REF!</xm:f>
          </x14:formula1>
          <x14:formula2>
            <xm:f>0</xm:f>
          </x14:formula2>
          <xm:sqref>A288</xm:sqref>
        </x14:dataValidation>
        <x14:dataValidation type="list" operator="equal" allowBlank="1" showErrorMessage="1" xr:uid="{00000000-0002-0000-0000-000094000000}">
          <x14:formula1>
            <xm:f>'Q:\Vereinssportangebote\Vereinssportangebote fuer Kinder und Jgdl\Vereinsportdatenbank 2024\Antworten Vereine\[TTV Blau-Weiß Zschachwitz_Vereinssportangebote_2024.xlsx]Sportstätten'!#REF!</xm:f>
          </x14:formula1>
          <xm:sqref>U289</xm:sqref>
        </x14:dataValidation>
        <x14:dataValidation type="list" operator="equal" allowBlank="1" showErrorMessage="1" xr:uid="{00000000-0002-0000-0000-000095000000}">
          <x14:formula1>
            <xm:f>'Q:\Vereinssportangebote\Vereinssportangebote fuer Kinder und Jgdl\Vereinsportdatenbank 2024\Antworten Vereine\[TTV Blau-Weiß Zschachwitz_Vereinssportangebote_2024.xlsx]Sportstätten'!#REF!</xm:f>
          </x14:formula1>
          <xm:sqref>B289:B290 R289:S290 I289:J290 L289:M290 F289:G290 O289:P290 U290</xm:sqref>
        </x14:dataValidation>
        <x14:dataValidation type="list" operator="equal" allowBlank="1" showErrorMessage="1" xr:uid="{00000000-0002-0000-0000-000096000000}">
          <x14:formula1>
            <xm:f>'Q:\Vereinssportangebote\Vereinssportangebote fuer Kinder und Jgdl\Vereinsportdatenbank 2024\Antworten Vereine\[TTV Blau-Weiß Zschachwitz_Vereinssportangebote_2024.xlsx]Sportstätten'!#REF!</xm:f>
          </x14:formula1>
          <x14:formula2>
            <xm:f>0</xm:f>
          </x14:formula2>
          <xm:sqref>C289:E290 H289:H290 K289:K290 N289:N290 Q289:Q290 T289:T290</xm:sqref>
        </x14:dataValidation>
        <x14:dataValidation type="list" operator="equal" showErrorMessage="1" xr:uid="{00000000-0002-0000-0000-000097000000}">
          <x14:formula1>
            <xm:f>'Q:\Vereinssportangebote\Vereinssportangebote fuer Kinder und Jgdl\Vereinsportdatenbank 2024\Antworten Vereine\[TTV Blau-Weiß Zschachwitz_Vereinssportangebote_2024.xlsx]Sportstätten'!#REF!</xm:f>
          </x14:formula1>
          <x14:formula2>
            <xm:f>0</xm:f>
          </x14:formula2>
          <xm:sqref>A290</xm:sqref>
        </x14:dataValidation>
        <x14:dataValidation type="list" operator="equal" showErrorMessage="1" xr:uid="{00000000-0002-0000-0000-000098000000}">
          <x14:formula1>
            <xm:f>'Q:\Vereinssportangebote\Vereinssportangebote fuer Kinder und Jgdl\Vereinsportdatenbank 2024\Antworten Vereine\[TTV Blau-Weiß Zschachwitz_Vereinssportangebote_2024.xlsx]Sportstätten'!#REF!</xm:f>
          </x14:formula1>
          <x14:formula2>
            <xm:f>0</xm:f>
          </x14:formula2>
          <xm:sqref>A289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N348"/>
  <sheetViews>
    <sheetView topLeftCell="A249" zoomScaleNormal="100" workbookViewId="0">
      <selection activeCell="A281" sqref="A281"/>
    </sheetView>
  </sheetViews>
  <sheetFormatPr baseColWidth="10" defaultColWidth="10.5" defaultRowHeight="15" customHeight="1" x14ac:dyDescent="0.2"/>
  <cols>
    <col min="1" max="1" width="41.875" customWidth="1"/>
    <col min="2" max="2" width="22.75" customWidth="1"/>
    <col min="3" max="3" width="7.75" style="1" customWidth="1"/>
    <col min="4" max="4" width="7.375" customWidth="1"/>
    <col min="5" max="5" width="10.5" customWidth="1"/>
    <col min="6" max="6" width="43.75" customWidth="1"/>
    <col min="7" max="7" width="11.375" customWidth="1"/>
    <col min="8" max="8" width="25.75" style="2" customWidth="1"/>
    <col min="9" max="9" width="4.5" customWidth="1"/>
    <col min="10" max="10" width="10.375" customWidth="1"/>
    <col min="11" max="11" width="5.375" style="1" customWidth="1"/>
    <col min="12" max="12" width="20.5" customWidth="1"/>
  </cols>
  <sheetData>
    <row r="1" spans="1:14" x14ac:dyDescent="0.25">
      <c r="A1" s="3" t="s">
        <v>15</v>
      </c>
      <c r="B1" s="3" t="s">
        <v>22</v>
      </c>
      <c r="C1" s="4" t="s">
        <v>23</v>
      </c>
      <c r="D1" s="3" t="s">
        <v>24</v>
      </c>
      <c r="E1" s="3"/>
      <c r="F1" s="5" t="s">
        <v>58</v>
      </c>
      <c r="G1" s="6" t="s">
        <v>59</v>
      </c>
      <c r="H1" s="7" t="s">
        <v>7</v>
      </c>
      <c r="I1" s="8" t="s">
        <v>8</v>
      </c>
      <c r="J1" s="9" t="s">
        <v>21</v>
      </c>
      <c r="K1" s="10" t="s">
        <v>60</v>
      </c>
      <c r="L1" t="s">
        <v>9</v>
      </c>
    </row>
    <row r="2" spans="1:14" ht="14.25" hidden="1" x14ac:dyDescent="0.2">
      <c r="F2" s="11"/>
      <c r="G2" s="12"/>
      <c r="I2" s="8"/>
      <c r="J2" s="9"/>
      <c r="K2" s="10"/>
    </row>
    <row r="3" spans="1:14" ht="15" customHeight="1" x14ac:dyDescent="0.2">
      <c r="A3" s="13" t="s">
        <v>453</v>
      </c>
      <c r="B3" s="13" t="s">
        <v>454</v>
      </c>
      <c r="C3" s="14" t="s">
        <v>241</v>
      </c>
      <c r="D3" s="13" t="s">
        <v>64</v>
      </c>
      <c r="E3" s="13"/>
      <c r="F3" s="15" t="s">
        <v>65</v>
      </c>
      <c r="G3" s="16">
        <v>410491</v>
      </c>
      <c r="H3" s="13" t="s">
        <v>66</v>
      </c>
      <c r="I3" s="17">
        <v>1</v>
      </c>
      <c r="J3" s="18"/>
      <c r="K3" s="19"/>
      <c r="L3" s="20" t="s">
        <v>67</v>
      </c>
      <c r="M3" s="20"/>
      <c r="N3" s="20"/>
    </row>
    <row r="4" spans="1:14" ht="15" customHeight="1" x14ac:dyDescent="0.2">
      <c r="A4" s="13" t="s">
        <v>931</v>
      </c>
      <c r="B4" s="13" t="s">
        <v>932</v>
      </c>
      <c r="C4" s="14" t="s">
        <v>241</v>
      </c>
      <c r="D4" s="13" t="s">
        <v>64</v>
      </c>
      <c r="E4" s="13"/>
      <c r="F4" s="15" t="s">
        <v>71</v>
      </c>
      <c r="G4" s="16">
        <v>410006</v>
      </c>
      <c r="H4" s="13" t="s">
        <v>72</v>
      </c>
      <c r="I4" s="17">
        <v>2</v>
      </c>
      <c r="J4" s="17" t="s">
        <v>36</v>
      </c>
      <c r="K4" s="21" t="s">
        <v>73</v>
      </c>
      <c r="L4" s="20" t="s">
        <v>74</v>
      </c>
      <c r="M4" s="20"/>
      <c r="N4" s="20"/>
    </row>
    <row r="5" spans="1:14" ht="15" customHeight="1" x14ac:dyDescent="0.2">
      <c r="A5" s="13" t="s">
        <v>751</v>
      </c>
      <c r="B5" s="13" t="s">
        <v>752</v>
      </c>
      <c r="C5" s="14" t="s">
        <v>151</v>
      </c>
      <c r="D5" s="13" t="s">
        <v>64</v>
      </c>
      <c r="E5" s="13"/>
      <c r="F5" s="15" t="s">
        <v>78</v>
      </c>
      <c r="G5" s="16">
        <v>410007</v>
      </c>
      <c r="H5" s="13" t="s">
        <v>79</v>
      </c>
      <c r="I5" s="17">
        <v>3</v>
      </c>
      <c r="J5" s="17" t="s">
        <v>47</v>
      </c>
      <c r="K5" s="21" t="s">
        <v>57</v>
      </c>
      <c r="L5" s="20" t="s">
        <v>30</v>
      </c>
      <c r="M5" s="20"/>
      <c r="N5" s="20"/>
    </row>
    <row r="6" spans="1:14" ht="15" customHeight="1" x14ac:dyDescent="0.2">
      <c r="A6" s="13" t="s">
        <v>688</v>
      </c>
      <c r="B6" s="13" t="s">
        <v>689</v>
      </c>
      <c r="C6" s="14" t="s">
        <v>179</v>
      </c>
      <c r="D6" s="13" t="s">
        <v>64</v>
      </c>
      <c r="E6" s="13"/>
      <c r="F6" s="15" t="s">
        <v>83</v>
      </c>
      <c r="G6" s="16">
        <v>410465</v>
      </c>
      <c r="H6" s="13" t="s">
        <v>84</v>
      </c>
      <c r="I6" s="17">
        <v>4</v>
      </c>
      <c r="J6" s="17" t="s">
        <v>51</v>
      </c>
      <c r="K6" s="21" t="s">
        <v>40</v>
      </c>
      <c r="L6" s="20" t="s">
        <v>85</v>
      </c>
      <c r="M6" s="20"/>
      <c r="N6" s="20"/>
    </row>
    <row r="7" spans="1:14" ht="15" customHeight="1" x14ac:dyDescent="0.2">
      <c r="A7" s="13" t="s">
        <v>817</v>
      </c>
      <c r="B7" s="13" t="s">
        <v>818</v>
      </c>
      <c r="C7" s="14" t="s">
        <v>726</v>
      </c>
      <c r="D7" s="13" t="s">
        <v>64</v>
      </c>
      <c r="E7" s="13"/>
      <c r="F7" s="15" t="s">
        <v>89</v>
      </c>
      <c r="G7" s="16">
        <v>410013</v>
      </c>
      <c r="H7" s="13" t="s">
        <v>90</v>
      </c>
      <c r="I7" s="17">
        <v>5</v>
      </c>
      <c r="J7" s="17" t="s">
        <v>33</v>
      </c>
      <c r="K7" s="21" t="s">
        <v>50</v>
      </c>
      <c r="L7" s="20" t="s">
        <v>53</v>
      </c>
      <c r="M7" s="20"/>
      <c r="N7" s="20"/>
    </row>
    <row r="8" spans="1:14" ht="15" customHeight="1" x14ac:dyDescent="0.2">
      <c r="A8" s="13" t="s">
        <v>934</v>
      </c>
      <c r="B8" s="13" t="s">
        <v>935</v>
      </c>
      <c r="C8" s="14" t="s">
        <v>508</v>
      </c>
      <c r="D8" s="13" t="s">
        <v>64</v>
      </c>
      <c r="E8" s="13"/>
      <c r="F8" s="15" t="s">
        <v>94</v>
      </c>
      <c r="G8" s="16">
        <v>410459</v>
      </c>
      <c r="H8" s="13" t="s">
        <v>95</v>
      </c>
      <c r="I8" s="17">
        <v>6</v>
      </c>
      <c r="J8" s="17" t="s">
        <v>42</v>
      </c>
      <c r="K8" s="21" t="s">
        <v>46</v>
      </c>
      <c r="L8" s="20"/>
      <c r="M8" s="20"/>
      <c r="N8" s="20"/>
    </row>
    <row r="9" spans="1:14" ht="15" customHeight="1" x14ac:dyDescent="0.2">
      <c r="A9" s="13" t="s">
        <v>600</v>
      </c>
      <c r="B9" s="13" t="s">
        <v>601</v>
      </c>
      <c r="C9" s="14" t="s">
        <v>292</v>
      </c>
      <c r="D9" s="13" t="s">
        <v>64</v>
      </c>
      <c r="E9" s="13"/>
      <c r="F9" s="15" t="s">
        <v>98</v>
      </c>
      <c r="G9" s="16">
        <v>410014</v>
      </c>
      <c r="H9" s="13" t="s">
        <v>99</v>
      </c>
      <c r="I9" s="17">
        <v>7</v>
      </c>
      <c r="J9" s="17" t="s">
        <v>49</v>
      </c>
      <c r="K9" s="21" t="s">
        <v>37</v>
      </c>
      <c r="L9" s="20"/>
      <c r="M9" s="20"/>
      <c r="N9" s="20"/>
    </row>
    <row r="10" spans="1:14" ht="15" customHeight="1" x14ac:dyDescent="0.2">
      <c r="A10" s="13" t="s">
        <v>890</v>
      </c>
      <c r="B10" s="13" t="s">
        <v>891</v>
      </c>
      <c r="C10" s="14" t="s">
        <v>394</v>
      </c>
      <c r="D10" s="13" t="s">
        <v>64</v>
      </c>
      <c r="E10" s="13"/>
      <c r="F10" s="15" t="s">
        <v>102</v>
      </c>
      <c r="G10" s="16">
        <v>410460</v>
      </c>
      <c r="H10" s="13" t="s">
        <v>103</v>
      </c>
      <c r="I10" s="17">
        <v>8</v>
      </c>
      <c r="J10" s="17" t="s">
        <v>39</v>
      </c>
      <c r="K10" s="21" t="s">
        <v>54</v>
      </c>
      <c r="L10" s="20"/>
      <c r="M10" s="20"/>
      <c r="N10" s="20"/>
    </row>
    <row r="11" spans="1:14" ht="15" customHeight="1" x14ac:dyDescent="0.2">
      <c r="A11" s="13" t="s">
        <v>336</v>
      </c>
      <c r="B11" s="13" t="s">
        <v>337</v>
      </c>
      <c r="C11" s="14" t="s">
        <v>151</v>
      </c>
      <c r="D11" s="13" t="s">
        <v>64</v>
      </c>
      <c r="E11" s="13"/>
      <c r="F11" s="15" t="s">
        <v>45</v>
      </c>
      <c r="G11" s="16">
        <v>410475</v>
      </c>
      <c r="H11" s="13" t="s">
        <v>106</v>
      </c>
      <c r="I11" s="17">
        <v>9</v>
      </c>
      <c r="J11" s="17"/>
      <c r="K11" s="21" t="s">
        <v>56</v>
      </c>
      <c r="L11" s="20"/>
      <c r="M11" s="20"/>
      <c r="N11" s="20"/>
    </row>
    <row r="12" spans="1:14" ht="15" customHeight="1" x14ac:dyDescent="0.2">
      <c r="A12" s="13" t="s">
        <v>912</v>
      </c>
      <c r="B12" s="13" t="s">
        <v>337</v>
      </c>
      <c r="C12" s="14" t="s">
        <v>151</v>
      </c>
      <c r="D12" s="13" t="s">
        <v>64</v>
      </c>
      <c r="E12" s="13"/>
      <c r="F12" s="15" t="s">
        <v>110</v>
      </c>
      <c r="G12" s="16">
        <v>410439</v>
      </c>
      <c r="H12" s="13" t="s">
        <v>111</v>
      </c>
      <c r="I12" s="17">
        <v>10</v>
      </c>
      <c r="J12" s="17"/>
      <c r="K12" s="21" t="s">
        <v>43</v>
      </c>
      <c r="L12" s="20"/>
      <c r="M12" s="20"/>
      <c r="N12" s="20"/>
    </row>
    <row r="13" spans="1:14" ht="15" customHeight="1" x14ac:dyDescent="0.2">
      <c r="A13" s="13" t="s">
        <v>515</v>
      </c>
      <c r="B13" s="13" t="s">
        <v>516</v>
      </c>
      <c r="C13" s="14" t="s">
        <v>77</v>
      </c>
      <c r="D13" s="13" t="s">
        <v>64</v>
      </c>
      <c r="E13" s="13"/>
      <c r="F13" s="15" t="s">
        <v>55</v>
      </c>
      <c r="G13" s="16">
        <v>410016</v>
      </c>
      <c r="H13" s="13" t="s">
        <v>52</v>
      </c>
      <c r="I13" s="17">
        <v>11</v>
      </c>
      <c r="J13" s="17"/>
      <c r="K13" s="21" t="s">
        <v>41</v>
      </c>
      <c r="L13" s="20"/>
      <c r="M13" s="20"/>
      <c r="N13" s="20"/>
    </row>
    <row r="14" spans="1:14" ht="15" customHeight="1" x14ac:dyDescent="0.2">
      <c r="A14" s="13" t="s">
        <v>523</v>
      </c>
      <c r="B14" s="13" t="s">
        <v>524</v>
      </c>
      <c r="C14" s="14" t="s">
        <v>77</v>
      </c>
      <c r="D14" s="13" t="s">
        <v>64</v>
      </c>
      <c r="E14" s="13"/>
      <c r="F14" s="15" t="s">
        <v>117</v>
      </c>
      <c r="G14" s="16">
        <v>410017</v>
      </c>
      <c r="H14" s="13" t="s">
        <v>118</v>
      </c>
      <c r="I14" s="17">
        <v>12</v>
      </c>
      <c r="J14" s="17"/>
      <c r="K14" s="21" t="s">
        <v>48</v>
      </c>
      <c r="L14" s="20"/>
      <c r="M14" s="20"/>
      <c r="N14" s="20"/>
    </row>
    <row r="15" spans="1:14" ht="15" customHeight="1" x14ac:dyDescent="0.2">
      <c r="A15" s="13" t="s">
        <v>925</v>
      </c>
      <c r="B15" s="13" t="s">
        <v>524</v>
      </c>
      <c r="C15" s="14" t="s">
        <v>77</v>
      </c>
      <c r="D15" s="13" t="s">
        <v>64</v>
      </c>
      <c r="E15" s="13"/>
      <c r="F15" s="15" t="s">
        <v>121</v>
      </c>
      <c r="G15" s="16">
        <v>410019</v>
      </c>
      <c r="H15" s="13" t="s">
        <v>122</v>
      </c>
      <c r="I15" s="17">
        <v>13</v>
      </c>
      <c r="J15" s="17"/>
      <c r="K15" s="21" t="s">
        <v>38</v>
      </c>
      <c r="L15" s="20"/>
      <c r="M15" s="20"/>
      <c r="N15" s="20"/>
    </row>
    <row r="16" spans="1:14" ht="15" customHeight="1" x14ac:dyDescent="0.2">
      <c r="A16" s="13" t="s">
        <v>290</v>
      </c>
      <c r="B16" s="13" t="s">
        <v>291</v>
      </c>
      <c r="C16" s="14" t="s">
        <v>292</v>
      </c>
      <c r="D16" s="13" t="s">
        <v>64</v>
      </c>
      <c r="E16" s="13"/>
      <c r="F16" s="15" t="s">
        <v>125</v>
      </c>
      <c r="G16" s="16">
        <v>410020</v>
      </c>
      <c r="H16" s="13" t="s">
        <v>126</v>
      </c>
      <c r="I16" s="17">
        <v>14</v>
      </c>
      <c r="J16" s="17"/>
      <c r="K16" s="21" t="s">
        <v>127</v>
      </c>
      <c r="L16" s="20"/>
      <c r="M16" s="20"/>
      <c r="N16" s="20"/>
    </row>
    <row r="17" spans="1:14" ht="15" customHeight="1" x14ac:dyDescent="0.2">
      <c r="A17" s="13" t="s">
        <v>907</v>
      </c>
      <c r="B17" s="13" t="s">
        <v>291</v>
      </c>
      <c r="C17" s="14" t="s">
        <v>292</v>
      </c>
      <c r="D17" s="13" t="s">
        <v>64</v>
      </c>
      <c r="E17" s="13"/>
      <c r="F17" s="15" t="s">
        <v>131</v>
      </c>
      <c r="G17" s="16">
        <v>410478</v>
      </c>
      <c r="H17" s="13" t="s">
        <v>132</v>
      </c>
      <c r="I17" s="17">
        <v>15</v>
      </c>
      <c r="J17" s="17"/>
      <c r="K17" s="21" t="s">
        <v>133</v>
      </c>
      <c r="L17" s="20"/>
      <c r="M17" s="20"/>
      <c r="N17" s="20"/>
    </row>
    <row r="18" spans="1:14" ht="15" customHeight="1" x14ac:dyDescent="0.2">
      <c r="A18" s="13" t="s">
        <v>1017</v>
      </c>
      <c r="B18" s="13" t="s">
        <v>1018</v>
      </c>
      <c r="C18" s="14" t="s">
        <v>70</v>
      </c>
      <c r="D18" s="13" t="s">
        <v>64</v>
      </c>
      <c r="E18" s="13"/>
      <c r="F18" s="15" t="s">
        <v>136</v>
      </c>
      <c r="G18" s="16">
        <v>410021</v>
      </c>
      <c r="H18" s="13" t="s">
        <v>137</v>
      </c>
      <c r="I18" s="17">
        <v>16</v>
      </c>
      <c r="J18" s="17"/>
      <c r="K18" s="21" t="s">
        <v>138</v>
      </c>
      <c r="L18" s="20"/>
      <c r="M18" s="20"/>
      <c r="N18" s="20"/>
    </row>
    <row r="19" spans="1:14" ht="15" customHeight="1" x14ac:dyDescent="0.2">
      <c r="A19" s="13" t="s">
        <v>588</v>
      </c>
      <c r="B19" s="13" t="s">
        <v>589</v>
      </c>
      <c r="C19" s="14" t="s">
        <v>173</v>
      </c>
      <c r="D19" s="13" t="s">
        <v>64</v>
      </c>
      <c r="E19" s="13"/>
      <c r="F19" s="15" t="s">
        <v>141</v>
      </c>
      <c r="G19" s="16">
        <v>410494</v>
      </c>
      <c r="H19" s="13" t="s">
        <v>29</v>
      </c>
      <c r="I19" s="17">
        <v>17</v>
      </c>
      <c r="J19" s="17"/>
      <c r="K19" s="21" t="s">
        <v>142</v>
      </c>
      <c r="L19" s="20"/>
      <c r="M19" s="20"/>
      <c r="N19" s="20"/>
    </row>
    <row r="20" spans="1:14" ht="15" customHeight="1" x14ac:dyDescent="0.2">
      <c r="A20" s="23" t="s">
        <v>1079</v>
      </c>
      <c r="B20" s="13" t="s">
        <v>1080</v>
      </c>
      <c r="C20" s="14" t="s">
        <v>173</v>
      </c>
      <c r="D20" s="13" t="s">
        <v>64</v>
      </c>
      <c r="E20" s="13"/>
      <c r="F20" s="15" t="s">
        <v>146</v>
      </c>
      <c r="G20" s="16">
        <v>410409</v>
      </c>
      <c r="H20" s="13" t="s">
        <v>147</v>
      </c>
      <c r="I20" s="17">
        <v>18</v>
      </c>
      <c r="J20" s="17"/>
      <c r="K20" s="21" t="s">
        <v>148</v>
      </c>
      <c r="L20" s="20"/>
      <c r="M20" s="20"/>
      <c r="N20" s="20"/>
    </row>
    <row r="21" spans="1:14" ht="15" customHeight="1" x14ac:dyDescent="0.2">
      <c r="A21" s="13" t="s">
        <v>769</v>
      </c>
      <c r="B21" s="13" t="s">
        <v>770</v>
      </c>
      <c r="C21" s="14" t="s">
        <v>63</v>
      </c>
      <c r="D21" s="13" t="s">
        <v>64</v>
      </c>
      <c r="E21" s="13"/>
      <c r="F21" s="15" t="s">
        <v>152</v>
      </c>
      <c r="G21" s="16">
        <v>410023</v>
      </c>
      <c r="H21" s="13" t="s">
        <v>153</v>
      </c>
      <c r="I21" s="17">
        <v>19</v>
      </c>
      <c r="J21" s="17"/>
      <c r="K21" s="21" t="s">
        <v>154</v>
      </c>
      <c r="L21" s="20"/>
      <c r="M21" s="20"/>
      <c r="N21" s="20"/>
    </row>
    <row r="22" spans="1:14" ht="15" customHeight="1" x14ac:dyDescent="0.2">
      <c r="A22" s="13" t="s">
        <v>608</v>
      </c>
      <c r="B22" s="13" t="s">
        <v>609</v>
      </c>
      <c r="C22" s="14" t="s">
        <v>257</v>
      </c>
      <c r="D22" s="13" t="s">
        <v>64</v>
      </c>
      <c r="E22" s="13"/>
      <c r="F22" s="15" t="s">
        <v>157</v>
      </c>
      <c r="G22" s="16">
        <v>410455</v>
      </c>
      <c r="H22" s="13" t="s">
        <v>158</v>
      </c>
      <c r="I22" s="17">
        <v>20</v>
      </c>
      <c r="J22" s="17"/>
      <c r="K22" s="21" t="s">
        <v>159</v>
      </c>
      <c r="L22" s="20"/>
      <c r="M22" s="20"/>
      <c r="N22" s="20"/>
    </row>
    <row r="23" spans="1:14" ht="15" customHeight="1" x14ac:dyDescent="0.2">
      <c r="A23" s="13" t="s">
        <v>733</v>
      </c>
      <c r="B23" s="13" t="s">
        <v>734</v>
      </c>
      <c r="C23" s="14" t="s">
        <v>508</v>
      </c>
      <c r="D23" s="13" t="s">
        <v>64</v>
      </c>
      <c r="E23" s="13"/>
      <c r="F23" s="15" t="s">
        <v>163</v>
      </c>
      <c r="G23" s="16">
        <v>410024</v>
      </c>
      <c r="H23" s="13" t="s">
        <v>164</v>
      </c>
      <c r="I23" s="17">
        <v>21</v>
      </c>
      <c r="J23" s="17"/>
      <c r="K23" s="21" t="s">
        <v>165</v>
      </c>
      <c r="L23" s="20"/>
      <c r="M23" s="20"/>
      <c r="N23" s="20"/>
    </row>
    <row r="24" spans="1:14" ht="15" customHeight="1" x14ac:dyDescent="0.2">
      <c r="A24" s="13" t="s">
        <v>937</v>
      </c>
      <c r="B24" s="13" t="s">
        <v>938</v>
      </c>
      <c r="C24" s="14" t="s">
        <v>82</v>
      </c>
      <c r="D24" s="13" t="s">
        <v>64</v>
      </c>
      <c r="E24" s="13"/>
      <c r="F24" s="15" t="s">
        <v>168</v>
      </c>
      <c r="G24" s="16">
        <v>410026</v>
      </c>
      <c r="H24" s="13" t="s">
        <v>169</v>
      </c>
      <c r="I24" s="17">
        <v>22</v>
      </c>
      <c r="J24" s="17"/>
      <c r="K24" s="21" t="s">
        <v>170</v>
      </c>
      <c r="L24" s="20"/>
      <c r="M24" s="20"/>
      <c r="N24" s="20"/>
    </row>
    <row r="25" spans="1:14" ht="15" customHeight="1" x14ac:dyDescent="0.2">
      <c r="A25" s="13" t="s">
        <v>940</v>
      </c>
      <c r="B25" s="13" t="s">
        <v>941</v>
      </c>
      <c r="C25" s="14" t="s">
        <v>353</v>
      </c>
      <c r="D25" s="13" t="s">
        <v>64</v>
      </c>
      <c r="E25" s="13"/>
      <c r="F25" s="15" t="s">
        <v>174</v>
      </c>
      <c r="G25" s="16">
        <v>410028</v>
      </c>
      <c r="H25" s="13" t="s">
        <v>175</v>
      </c>
      <c r="I25" s="17">
        <v>23</v>
      </c>
      <c r="J25" s="17"/>
      <c r="K25" s="21" t="s">
        <v>176</v>
      </c>
      <c r="L25" s="20"/>
      <c r="M25" s="20"/>
      <c r="N25" s="20"/>
    </row>
    <row r="26" spans="1:14" ht="15" customHeight="1" x14ac:dyDescent="0.2">
      <c r="A26" s="23" t="s">
        <v>1068</v>
      </c>
      <c r="B26" s="13" t="s">
        <v>1069</v>
      </c>
      <c r="C26" s="14" t="s">
        <v>216</v>
      </c>
      <c r="D26" s="13" t="s">
        <v>64</v>
      </c>
      <c r="E26" s="13"/>
      <c r="F26" s="15" t="s">
        <v>180</v>
      </c>
      <c r="G26" s="16">
        <v>410029</v>
      </c>
      <c r="H26" s="13" t="s">
        <v>181</v>
      </c>
      <c r="I26" s="17">
        <v>24</v>
      </c>
      <c r="J26" s="17"/>
      <c r="K26" s="21" t="s">
        <v>182</v>
      </c>
      <c r="L26" s="20"/>
      <c r="M26" s="20"/>
      <c r="N26" s="20"/>
    </row>
    <row r="27" spans="1:14" ht="15" customHeight="1" x14ac:dyDescent="0.2">
      <c r="A27" s="13" t="s">
        <v>160</v>
      </c>
      <c r="B27" s="13" t="s">
        <v>161</v>
      </c>
      <c r="C27" s="14" t="s">
        <v>162</v>
      </c>
      <c r="D27" s="13" t="s">
        <v>64</v>
      </c>
      <c r="E27" s="13"/>
      <c r="F27" s="15" t="s">
        <v>185</v>
      </c>
      <c r="G27" s="16">
        <v>410401</v>
      </c>
      <c r="H27" s="13" t="s">
        <v>186</v>
      </c>
      <c r="I27" s="17">
        <v>25</v>
      </c>
      <c r="J27" s="17"/>
      <c r="K27" s="21" t="s">
        <v>187</v>
      </c>
      <c r="L27" s="20"/>
      <c r="M27" s="20"/>
      <c r="N27" s="20"/>
    </row>
    <row r="28" spans="1:14" ht="15" customHeight="1" x14ac:dyDescent="0.2">
      <c r="A28" s="13" t="s">
        <v>568</v>
      </c>
      <c r="B28" s="13" t="s">
        <v>569</v>
      </c>
      <c r="C28" s="14" t="s">
        <v>486</v>
      </c>
      <c r="D28" s="13" t="s">
        <v>64</v>
      </c>
      <c r="E28" s="13"/>
      <c r="F28" s="15" t="s">
        <v>190</v>
      </c>
      <c r="G28" s="16">
        <v>410450</v>
      </c>
      <c r="H28" s="13" t="s">
        <v>191</v>
      </c>
      <c r="I28" s="17">
        <v>26</v>
      </c>
      <c r="J28" s="17"/>
      <c r="K28" s="21" t="s">
        <v>192</v>
      </c>
      <c r="L28" s="20"/>
      <c r="M28" s="20"/>
      <c r="N28" s="20"/>
    </row>
    <row r="29" spans="1:14" ht="15" customHeight="1" x14ac:dyDescent="0.2">
      <c r="A29" s="13" t="s">
        <v>418</v>
      </c>
      <c r="B29" s="13" t="s">
        <v>419</v>
      </c>
      <c r="C29" s="14" t="s">
        <v>173</v>
      </c>
      <c r="D29" s="13" t="s">
        <v>64</v>
      </c>
      <c r="E29" s="13"/>
      <c r="F29" s="15" t="s">
        <v>196</v>
      </c>
      <c r="G29" s="16">
        <v>410367</v>
      </c>
      <c r="H29" s="13" t="s">
        <v>197</v>
      </c>
      <c r="I29" s="17">
        <v>27</v>
      </c>
      <c r="J29" s="17"/>
      <c r="K29" s="21" t="s">
        <v>198</v>
      </c>
      <c r="L29" s="20"/>
      <c r="M29" s="20"/>
      <c r="N29" s="20"/>
    </row>
    <row r="30" spans="1:14" ht="15" customHeight="1" x14ac:dyDescent="0.2">
      <c r="A30" s="13" t="s">
        <v>433</v>
      </c>
      <c r="B30" s="13" t="s">
        <v>434</v>
      </c>
      <c r="C30" s="14" t="s">
        <v>394</v>
      </c>
      <c r="D30" s="13" t="s">
        <v>64</v>
      </c>
      <c r="E30" s="13"/>
      <c r="F30" s="15" t="s">
        <v>201</v>
      </c>
      <c r="G30" s="16">
        <v>410032</v>
      </c>
      <c r="H30" s="13" t="s">
        <v>202</v>
      </c>
      <c r="I30" s="17">
        <v>28</v>
      </c>
      <c r="J30" s="17"/>
      <c r="K30" s="21" t="s">
        <v>203</v>
      </c>
      <c r="L30" s="20"/>
      <c r="M30" s="20"/>
      <c r="N30" s="20"/>
    </row>
    <row r="31" spans="1:14" ht="15" customHeight="1" x14ac:dyDescent="0.2">
      <c r="A31" s="13" t="s">
        <v>652</v>
      </c>
      <c r="B31" s="13" t="s">
        <v>653</v>
      </c>
      <c r="C31" s="14" t="s">
        <v>88</v>
      </c>
      <c r="D31" s="13" t="s">
        <v>64</v>
      </c>
      <c r="E31" s="13"/>
      <c r="F31" s="15" t="s">
        <v>206</v>
      </c>
      <c r="G31" s="16">
        <v>410033</v>
      </c>
      <c r="H31" s="13" t="s">
        <v>207</v>
      </c>
      <c r="I31" s="17">
        <v>29</v>
      </c>
      <c r="J31" s="17"/>
      <c r="K31" s="21" t="s">
        <v>208</v>
      </c>
      <c r="L31" s="20"/>
      <c r="M31" s="20"/>
      <c r="N31" s="20"/>
    </row>
    <row r="32" spans="1:14" ht="15" customHeight="1" x14ac:dyDescent="0.2">
      <c r="A32" s="23" t="s">
        <v>1073</v>
      </c>
      <c r="B32" s="13" t="s">
        <v>1074</v>
      </c>
      <c r="C32" s="14" t="s">
        <v>82</v>
      </c>
      <c r="D32" s="13" t="s">
        <v>64</v>
      </c>
      <c r="E32" s="13"/>
      <c r="F32" s="15" t="s">
        <v>212</v>
      </c>
      <c r="G32" s="16">
        <v>410034</v>
      </c>
      <c r="H32" s="13" t="s">
        <v>213</v>
      </c>
      <c r="I32" s="17">
        <v>30</v>
      </c>
      <c r="J32" s="17"/>
      <c r="K32" s="21" t="s">
        <v>31</v>
      </c>
      <c r="L32" s="20"/>
      <c r="M32" s="20"/>
      <c r="N32" s="20"/>
    </row>
    <row r="33" spans="1:14" ht="15" customHeight="1" x14ac:dyDescent="0.2">
      <c r="A33" s="13" t="s">
        <v>155</v>
      </c>
      <c r="B33" s="13" t="s">
        <v>156</v>
      </c>
      <c r="C33" s="14" t="s">
        <v>82</v>
      </c>
      <c r="D33" s="13" t="s">
        <v>64</v>
      </c>
      <c r="E33" s="13"/>
      <c r="F33" s="15" t="s">
        <v>217</v>
      </c>
      <c r="G33" s="16">
        <v>410036</v>
      </c>
      <c r="H33" s="13" t="s">
        <v>218</v>
      </c>
      <c r="I33" s="17">
        <v>31</v>
      </c>
      <c r="J33" s="17"/>
      <c r="K33" s="21" t="s">
        <v>219</v>
      </c>
      <c r="L33" s="20"/>
      <c r="M33" s="20"/>
      <c r="N33" s="20"/>
    </row>
    <row r="34" spans="1:14" ht="15" customHeight="1" x14ac:dyDescent="0.2">
      <c r="A34" s="13" t="s">
        <v>596</v>
      </c>
      <c r="B34" s="13" t="s">
        <v>597</v>
      </c>
      <c r="C34" s="14" t="s">
        <v>82</v>
      </c>
      <c r="D34" s="13" t="s">
        <v>64</v>
      </c>
      <c r="E34" s="13"/>
      <c r="F34" s="15" t="s">
        <v>222</v>
      </c>
      <c r="G34" s="16">
        <v>410037</v>
      </c>
      <c r="H34" s="13" t="s">
        <v>223</v>
      </c>
      <c r="I34" s="17">
        <v>32</v>
      </c>
      <c r="J34" s="17"/>
      <c r="K34" s="21" t="s">
        <v>224</v>
      </c>
      <c r="L34" s="20"/>
      <c r="M34" s="20"/>
      <c r="N34" s="20"/>
    </row>
    <row r="35" spans="1:14" ht="15" customHeight="1" x14ac:dyDescent="0.2">
      <c r="A35" s="13" t="s">
        <v>739</v>
      </c>
      <c r="B35" s="13" t="s">
        <v>740</v>
      </c>
      <c r="C35" s="14" t="s">
        <v>216</v>
      </c>
      <c r="D35" s="13" t="s">
        <v>64</v>
      </c>
      <c r="E35" s="13"/>
      <c r="F35" s="15" t="s">
        <v>227</v>
      </c>
      <c r="G35" s="16">
        <v>410038</v>
      </c>
      <c r="H35" s="13" t="s">
        <v>228</v>
      </c>
      <c r="I35" s="17">
        <v>33</v>
      </c>
      <c r="J35" s="17"/>
      <c r="K35" s="21" t="s">
        <v>229</v>
      </c>
      <c r="L35" s="20"/>
      <c r="M35" s="20"/>
      <c r="N35" s="20"/>
    </row>
    <row r="36" spans="1:14" ht="15" customHeight="1" x14ac:dyDescent="0.2">
      <c r="A36" s="13" t="s">
        <v>449</v>
      </c>
      <c r="B36" s="13" t="s">
        <v>450</v>
      </c>
      <c r="C36" s="14" t="s">
        <v>241</v>
      </c>
      <c r="D36" s="13" t="s">
        <v>64</v>
      </c>
      <c r="E36" s="13"/>
      <c r="F36" s="15" t="s">
        <v>232</v>
      </c>
      <c r="G36" s="16">
        <v>410483</v>
      </c>
      <c r="H36" s="13" t="s">
        <v>233</v>
      </c>
      <c r="I36" s="17">
        <v>34</v>
      </c>
      <c r="J36" s="17"/>
      <c r="K36" s="21" t="s">
        <v>34</v>
      </c>
      <c r="L36" s="20"/>
      <c r="M36" s="20"/>
      <c r="N36" s="20"/>
    </row>
    <row r="37" spans="1:14" ht="15" customHeight="1" x14ac:dyDescent="0.2">
      <c r="A37" s="13" t="s">
        <v>624</v>
      </c>
      <c r="B37" s="13" t="s">
        <v>625</v>
      </c>
      <c r="C37" s="14" t="s">
        <v>145</v>
      </c>
      <c r="D37" s="13" t="s">
        <v>64</v>
      </c>
      <c r="E37" s="13"/>
      <c r="F37" s="15" t="s">
        <v>236</v>
      </c>
      <c r="G37" s="16">
        <v>410041</v>
      </c>
      <c r="H37" s="13" t="s">
        <v>237</v>
      </c>
      <c r="I37" s="17">
        <v>35</v>
      </c>
      <c r="J37" s="17"/>
      <c r="K37" s="21" t="s">
        <v>238</v>
      </c>
      <c r="L37" s="20"/>
      <c r="M37" s="20"/>
      <c r="N37" s="20"/>
    </row>
    <row r="38" spans="1:14" ht="15" customHeight="1" x14ac:dyDescent="0.2">
      <c r="A38" s="13" t="s">
        <v>948</v>
      </c>
      <c r="B38" s="13" t="s">
        <v>625</v>
      </c>
      <c r="C38" s="14" t="s">
        <v>145</v>
      </c>
      <c r="D38" s="13" t="s">
        <v>64</v>
      </c>
      <c r="E38" s="13"/>
      <c r="F38" s="15" t="s">
        <v>242</v>
      </c>
      <c r="G38" s="16">
        <v>410443</v>
      </c>
      <c r="H38" s="13" t="s">
        <v>243</v>
      </c>
      <c r="I38" s="17">
        <v>36</v>
      </c>
      <c r="J38" s="17"/>
      <c r="K38" s="21" t="s">
        <v>32</v>
      </c>
      <c r="L38" s="20"/>
      <c r="M38" s="20"/>
      <c r="N38" s="20"/>
    </row>
    <row r="39" spans="1:14" ht="15" customHeight="1" x14ac:dyDescent="0.2">
      <c r="A39" s="23" t="s">
        <v>1085</v>
      </c>
      <c r="B39" s="13" t="s">
        <v>1086</v>
      </c>
      <c r="C39" s="14" t="s">
        <v>195</v>
      </c>
      <c r="D39" s="13" t="s">
        <v>64</v>
      </c>
      <c r="E39" s="13"/>
      <c r="F39" s="15" t="s">
        <v>247</v>
      </c>
      <c r="G39" s="16">
        <v>410454</v>
      </c>
      <c r="H39" s="13" t="s">
        <v>248</v>
      </c>
      <c r="I39" s="17">
        <v>37</v>
      </c>
      <c r="J39" s="17"/>
      <c r="K39" s="21" t="s">
        <v>249</v>
      </c>
      <c r="L39" s="20"/>
      <c r="M39" s="20"/>
      <c r="N39" s="20"/>
    </row>
    <row r="40" spans="1:14" ht="15" customHeight="1" x14ac:dyDescent="0.2">
      <c r="A40" s="13" t="s">
        <v>958</v>
      </c>
      <c r="B40" s="13" t="s">
        <v>959</v>
      </c>
      <c r="C40" s="14" t="s">
        <v>195</v>
      </c>
      <c r="D40" s="13" t="s">
        <v>64</v>
      </c>
      <c r="E40" s="13"/>
      <c r="F40" s="15" t="s">
        <v>252</v>
      </c>
      <c r="G40" s="16">
        <v>410042</v>
      </c>
      <c r="H40" s="13" t="s">
        <v>253</v>
      </c>
      <c r="I40" s="17">
        <v>38</v>
      </c>
      <c r="J40" s="17"/>
      <c r="K40" s="21" t="s">
        <v>254</v>
      </c>
      <c r="L40" s="20"/>
      <c r="M40" s="20"/>
      <c r="N40" s="20"/>
    </row>
    <row r="41" spans="1:14" ht="15" customHeight="1" x14ac:dyDescent="0.2">
      <c r="A41" s="13" t="s">
        <v>696</v>
      </c>
      <c r="B41" s="13" t="s">
        <v>697</v>
      </c>
      <c r="C41" s="14" t="s">
        <v>216</v>
      </c>
      <c r="D41" s="13" t="s">
        <v>64</v>
      </c>
      <c r="E41" s="13"/>
      <c r="F41" s="15" t="s">
        <v>258</v>
      </c>
      <c r="G41" s="16">
        <v>410420</v>
      </c>
      <c r="H41" s="13" t="s">
        <v>259</v>
      </c>
      <c r="I41" s="17">
        <v>39</v>
      </c>
      <c r="J41" s="17"/>
      <c r="K41" s="21" t="s">
        <v>260</v>
      </c>
      <c r="L41" s="20"/>
      <c r="M41" s="20"/>
      <c r="N41" s="20"/>
    </row>
    <row r="42" spans="1:14" ht="15" customHeight="1" x14ac:dyDescent="0.2">
      <c r="A42" s="13" t="s">
        <v>377</v>
      </c>
      <c r="B42" s="13" t="s">
        <v>378</v>
      </c>
      <c r="C42" s="14" t="s">
        <v>130</v>
      </c>
      <c r="D42" s="13" t="s">
        <v>64</v>
      </c>
      <c r="E42" s="13"/>
      <c r="F42" s="15" t="s">
        <v>263</v>
      </c>
      <c r="G42" s="16">
        <v>410419</v>
      </c>
      <c r="H42" s="13" t="s">
        <v>264</v>
      </c>
      <c r="I42" s="17">
        <v>40</v>
      </c>
      <c r="J42" s="17"/>
      <c r="K42" s="21" t="s">
        <v>35</v>
      </c>
      <c r="L42" s="20"/>
      <c r="M42" s="20"/>
      <c r="N42" s="20"/>
    </row>
    <row r="43" spans="1:14" ht="15" customHeight="1" x14ac:dyDescent="0.2">
      <c r="A43" s="13" t="s">
        <v>128</v>
      </c>
      <c r="B43" s="13" t="s">
        <v>129</v>
      </c>
      <c r="C43" s="14" t="s">
        <v>130</v>
      </c>
      <c r="D43" s="13" t="s">
        <v>64</v>
      </c>
      <c r="E43" s="13"/>
      <c r="F43" s="15" t="s">
        <v>267</v>
      </c>
      <c r="G43" s="16">
        <v>410438</v>
      </c>
      <c r="H43" s="13" t="s">
        <v>268</v>
      </c>
      <c r="I43" s="17">
        <v>41</v>
      </c>
      <c r="J43" s="17"/>
      <c r="K43" s="21" t="s">
        <v>269</v>
      </c>
      <c r="L43" s="20"/>
      <c r="M43" s="20"/>
      <c r="N43" s="20"/>
    </row>
    <row r="44" spans="1:14" ht="15" customHeight="1" x14ac:dyDescent="0.2">
      <c r="A44" s="13" t="s">
        <v>871</v>
      </c>
      <c r="B44" s="13" t="s">
        <v>872</v>
      </c>
      <c r="C44" s="14" t="s">
        <v>533</v>
      </c>
      <c r="D44" s="13" t="s">
        <v>64</v>
      </c>
      <c r="E44" s="13"/>
      <c r="F44" s="15" t="s">
        <v>272</v>
      </c>
      <c r="G44" s="16">
        <v>410432</v>
      </c>
      <c r="H44" s="13" t="s">
        <v>273</v>
      </c>
      <c r="I44" s="17">
        <v>42</v>
      </c>
      <c r="J44" s="17"/>
      <c r="K44" s="21" t="s">
        <v>274</v>
      </c>
      <c r="L44" s="20"/>
      <c r="M44" s="20"/>
      <c r="N44" s="20"/>
    </row>
    <row r="45" spans="1:14" ht="15" customHeight="1" x14ac:dyDescent="0.2">
      <c r="A45" s="13" t="s">
        <v>628</v>
      </c>
      <c r="B45" s="13" t="s">
        <v>629</v>
      </c>
      <c r="C45" s="14" t="s">
        <v>93</v>
      </c>
      <c r="D45" s="13" t="s">
        <v>64</v>
      </c>
      <c r="E45" s="13"/>
      <c r="F45" s="15" t="s">
        <v>277</v>
      </c>
      <c r="G45" s="16">
        <v>410045</v>
      </c>
      <c r="H45" s="13" t="s">
        <v>278</v>
      </c>
      <c r="I45" s="17">
        <v>43</v>
      </c>
      <c r="J45" s="17"/>
      <c r="K45" s="21" t="s">
        <v>279</v>
      </c>
      <c r="L45" s="20"/>
      <c r="M45" s="20"/>
      <c r="N45" s="20"/>
    </row>
    <row r="46" spans="1:14" ht="15" customHeight="1" x14ac:dyDescent="0.2">
      <c r="A46" s="13" t="s">
        <v>636</v>
      </c>
      <c r="B46" s="13" t="s">
        <v>637</v>
      </c>
      <c r="C46" s="14" t="s">
        <v>394</v>
      </c>
      <c r="D46" s="13" t="s">
        <v>64</v>
      </c>
      <c r="E46" s="13"/>
      <c r="F46" s="15" t="s">
        <v>282</v>
      </c>
      <c r="G46" s="16">
        <v>410044</v>
      </c>
      <c r="H46" s="13" t="s">
        <v>283</v>
      </c>
      <c r="I46" s="17">
        <v>44</v>
      </c>
      <c r="J46" s="17"/>
      <c r="K46" s="21" t="s">
        <v>284</v>
      </c>
      <c r="L46" s="20"/>
      <c r="M46" s="20"/>
      <c r="N46" s="20"/>
    </row>
    <row r="47" spans="1:14" ht="15" customHeight="1" x14ac:dyDescent="0.2">
      <c r="A47" s="13" t="s">
        <v>382</v>
      </c>
      <c r="B47" s="13" t="s">
        <v>383</v>
      </c>
      <c r="C47" s="14" t="s">
        <v>130</v>
      </c>
      <c r="D47" s="13" t="s">
        <v>64</v>
      </c>
      <c r="E47" s="13"/>
      <c r="F47" s="15" t="s">
        <v>287</v>
      </c>
      <c r="G47" s="16">
        <v>410047</v>
      </c>
      <c r="H47" s="13" t="s">
        <v>288</v>
      </c>
      <c r="I47" s="17">
        <v>45</v>
      </c>
      <c r="J47" s="17"/>
      <c r="K47" s="21" t="s">
        <v>289</v>
      </c>
      <c r="L47" s="20"/>
      <c r="M47" s="20"/>
      <c r="N47" s="20"/>
    </row>
    <row r="48" spans="1:14" ht="15" customHeight="1" x14ac:dyDescent="0.2">
      <c r="A48" s="13" t="s">
        <v>748</v>
      </c>
      <c r="B48" s="13" t="s">
        <v>749</v>
      </c>
      <c r="C48" s="14" t="s">
        <v>77</v>
      </c>
      <c r="D48" s="13" t="s">
        <v>64</v>
      </c>
      <c r="E48" s="13"/>
      <c r="F48" s="15" t="s">
        <v>293</v>
      </c>
      <c r="G48" s="16">
        <v>410435</v>
      </c>
      <c r="H48" s="13" t="s">
        <v>294</v>
      </c>
      <c r="I48" s="17">
        <v>46</v>
      </c>
      <c r="J48" s="17"/>
      <c r="K48" s="21" t="s">
        <v>295</v>
      </c>
      <c r="L48" s="20"/>
      <c r="M48" s="20"/>
      <c r="N48" s="20"/>
    </row>
    <row r="49" spans="1:14" ht="15" customHeight="1" x14ac:dyDescent="0.2">
      <c r="A49" s="13" t="s">
        <v>592</v>
      </c>
      <c r="B49" s="13" t="s">
        <v>593</v>
      </c>
      <c r="C49" s="14" t="s">
        <v>130</v>
      </c>
      <c r="D49" s="13" t="s">
        <v>64</v>
      </c>
      <c r="E49" s="13"/>
      <c r="F49" s="15" t="s">
        <v>298</v>
      </c>
      <c r="G49" s="16">
        <v>410048</v>
      </c>
      <c r="H49" s="13" t="s">
        <v>299</v>
      </c>
      <c r="I49" s="17">
        <v>47</v>
      </c>
      <c r="J49" s="17"/>
      <c r="K49" s="21" t="s">
        <v>300</v>
      </c>
      <c r="L49" s="20"/>
      <c r="M49" s="20"/>
      <c r="N49" s="20"/>
    </row>
    <row r="50" spans="1:14" ht="15" customHeight="1" x14ac:dyDescent="0.2">
      <c r="A50" s="22" t="s">
        <v>489</v>
      </c>
      <c r="B50" s="13" t="s">
        <v>490</v>
      </c>
      <c r="C50" s="14" t="s">
        <v>211</v>
      </c>
      <c r="D50" s="13" t="s">
        <v>64</v>
      </c>
      <c r="E50" s="13"/>
      <c r="F50" s="15" t="s">
        <v>303</v>
      </c>
      <c r="G50" s="16">
        <v>410484</v>
      </c>
      <c r="H50" s="13" t="s">
        <v>304</v>
      </c>
      <c r="I50" s="17">
        <v>48</v>
      </c>
      <c r="J50" s="17"/>
      <c r="K50" s="21" t="s">
        <v>305</v>
      </c>
      <c r="L50" s="20"/>
      <c r="M50" s="20"/>
      <c r="N50" s="20"/>
    </row>
    <row r="51" spans="1:14" ht="15" customHeight="1" x14ac:dyDescent="0.2">
      <c r="A51" s="13" t="s">
        <v>923</v>
      </c>
      <c r="B51" s="13" t="s">
        <v>490</v>
      </c>
      <c r="C51" s="14" t="s">
        <v>211</v>
      </c>
      <c r="D51" s="13" t="s">
        <v>64</v>
      </c>
      <c r="E51" s="13"/>
      <c r="F51" s="15" t="s">
        <v>308</v>
      </c>
      <c r="G51" s="16">
        <v>410049</v>
      </c>
      <c r="H51" s="13" t="s">
        <v>309</v>
      </c>
      <c r="I51" s="17">
        <v>49</v>
      </c>
      <c r="J51" s="17"/>
      <c r="K51" s="21" t="s">
        <v>310</v>
      </c>
      <c r="L51" s="20"/>
      <c r="M51" s="20"/>
      <c r="N51" s="20"/>
    </row>
    <row r="52" spans="1:14" ht="15" customHeight="1" x14ac:dyDescent="0.2">
      <c r="A52" s="13" t="s">
        <v>668</v>
      </c>
      <c r="B52" s="13" t="s">
        <v>669</v>
      </c>
      <c r="C52" s="14" t="s">
        <v>93</v>
      </c>
      <c r="D52" s="13" t="s">
        <v>64</v>
      </c>
      <c r="E52" s="13"/>
      <c r="F52" s="15" t="s">
        <v>313</v>
      </c>
      <c r="G52" s="16">
        <v>410050</v>
      </c>
      <c r="H52" s="13" t="s">
        <v>314</v>
      </c>
      <c r="I52" s="17">
        <v>50</v>
      </c>
      <c r="J52" s="17"/>
      <c r="K52" s="21" t="s">
        <v>315</v>
      </c>
      <c r="L52" s="20"/>
      <c r="M52" s="20"/>
      <c r="N52" s="20"/>
    </row>
    <row r="53" spans="1:14" ht="15" customHeight="1" x14ac:dyDescent="0.2">
      <c r="A53" s="13" t="s">
        <v>660</v>
      </c>
      <c r="B53" s="13" t="s">
        <v>661</v>
      </c>
      <c r="C53" s="14" t="s">
        <v>241</v>
      </c>
      <c r="D53" s="13" t="s">
        <v>64</v>
      </c>
      <c r="E53" s="13"/>
      <c r="F53" s="15" t="s">
        <v>318</v>
      </c>
      <c r="G53" s="16">
        <v>410441</v>
      </c>
      <c r="H53" s="13" t="s">
        <v>319</v>
      </c>
      <c r="I53" s="17">
        <v>51</v>
      </c>
      <c r="J53" s="17"/>
      <c r="K53" s="21" t="s">
        <v>320</v>
      </c>
      <c r="L53" s="20"/>
      <c r="M53" s="20"/>
      <c r="N53" s="20"/>
    </row>
    <row r="54" spans="1:14" ht="15" customHeight="1" x14ac:dyDescent="0.2">
      <c r="A54" s="13" t="s">
        <v>316</v>
      </c>
      <c r="B54" s="13" t="s">
        <v>317</v>
      </c>
      <c r="C54" s="14" t="s">
        <v>241</v>
      </c>
      <c r="D54" s="13" t="s">
        <v>64</v>
      </c>
      <c r="E54" s="13"/>
      <c r="F54" s="15" t="s">
        <v>323</v>
      </c>
      <c r="G54" s="16">
        <v>410051</v>
      </c>
      <c r="H54" s="13" t="s">
        <v>324</v>
      </c>
      <c r="I54" s="17">
        <v>52</v>
      </c>
      <c r="J54" s="17"/>
      <c r="K54" s="21" t="s">
        <v>325</v>
      </c>
      <c r="L54" s="20"/>
      <c r="M54" s="20"/>
      <c r="N54" s="20"/>
    </row>
    <row r="55" spans="1:14" ht="15" customHeight="1" x14ac:dyDescent="0.2">
      <c r="A55" s="13" t="s">
        <v>950</v>
      </c>
      <c r="B55" s="13" t="s">
        <v>951</v>
      </c>
      <c r="C55" s="14" t="s">
        <v>241</v>
      </c>
      <c r="D55" s="13" t="s">
        <v>64</v>
      </c>
      <c r="E55" s="13"/>
      <c r="F55" s="15" t="s">
        <v>328</v>
      </c>
      <c r="G55" s="16">
        <v>410493</v>
      </c>
      <c r="H55" s="13" t="s">
        <v>329</v>
      </c>
      <c r="I55" s="17">
        <v>53</v>
      </c>
      <c r="J55" s="17"/>
      <c r="K55" s="21" t="s">
        <v>330</v>
      </c>
      <c r="L55" s="20"/>
      <c r="M55" s="20"/>
      <c r="N55" s="20"/>
    </row>
    <row r="56" spans="1:14" ht="15" customHeight="1" x14ac:dyDescent="0.2">
      <c r="A56" s="13" t="s">
        <v>576</v>
      </c>
      <c r="B56" s="13" t="s">
        <v>577</v>
      </c>
      <c r="C56" s="14" t="s">
        <v>195</v>
      </c>
      <c r="D56" s="13" t="s">
        <v>64</v>
      </c>
      <c r="E56" s="13"/>
      <c r="F56" s="15" t="s">
        <v>333</v>
      </c>
      <c r="G56" s="16">
        <v>410473</v>
      </c>
      <c r="H56" s="13" t="s">
        <v>334</v>
      </c>
      <c r="I56" s="17">
        <v>54</v>
      </c>
      <c r="J56" s="17"/>
      <c r="K56" s="21" t="s">
        <v>335</v>
      </c>
      <c r="L56" s="20"/>
      <c r="M56" s="20"/>
      <c r="N56" s="20"/>
    </row>
    <row r="57" spans="1:14" ht="15" customHeight="1" x14ac:dyDescent="0.2">
      <c r="A57" s="13" t="s">
        <v>143</v>
      </c>
      <c r="B57" s="13" t="s">
        <v>144</v>
      </c>
      <c r="C57" s="14" t="s">
        <v>145</v>
      </c>
      <c r="D57" s="13" t="s">
        <v>64</v>
      </c>
      <c r="E57" s="13"/>
      <c r="F57" s="15" t="s">
        <v>338</v>
      </c>
      <c r="G57" s="16">
        <v>410056</v>
      </c>
      <c r="H57" s="13" t="s">
        <v>339</v>
      </c>
      <c r="I57" s="17">
        <v>55</v>
      </c>
      <c r="J57" s="17"/>
      <c r="K57" s="21" t="s">
        <v>340</v>
      </c>
      <c r="L57" s="20"/>
      <c r="M57" s="20"/>
      <c r="N57" s="20"/>
    </row>
    <row r="58" spans="1:14" ht="15" customHeight="1" x14ac:dyDescent="0.2">
      <c r="A58" s="13" t="s">
        <v>960</v>
      </c>
      <c r="B58" s="13" t="s">
        <v>961</v>
      </c>
      <c r="C58" s="14" t="s">
        <v>145</v>
      </c>
      <c r="D58" s="13" t="s">
        <v>64</v>
      </c>
      <c r="E58" s="13"/>
      <c r="F58" s="15" t="s">
        <v>343</v>
      </c>
      <c r="G58" s="16">
        <v>410057</v>
      </c>
      <c r="H58" s="13" t="s">
        <v>344</v>
      </c>
      <c r="I58" s="17">
        <v>56</v>
      </c>
      <c r="J58" s="17"/>
      <c r="K58" s="21" t="s">
        <v>345</v>
      </c>
      <c r="L58" s="20"/>
      <c r="M58" s="20"/>
      <c r="N58" s="20"/>
    </row>
    <row r="59" spans="1:14" ht="15" customHeight="1" x14ac:dyDescent="0.2">
      <c r="A59" s="13" t="s">
        <v>580</v>
      </c>
      <c r="B59" s="13" t="s">
        <v>581</v>
      </c>
      <c r="C59" s="14" t="s">
        <v>88</v>
      </c>
      <c r="D59" s="13" t="s">
        <v>64</v>
      </c>
      <c r="E59" s="13"/>
      <c r="F59" s="15" t="s">
        <v>348</v>
      </c>
      <c r="G59" s="16">
        <v>410055</v>
      </c>
      <c r="H59" s="13" t="s">
        <v>349</v>
      </c>
      <c r="I59" s="17">
        <v>57</v>
      </c>
      <c r="J59" s="17"/>
      <c r="K59" s="21" t="s">
        <v>350</v>
      </c>
      <c r="L59" s="20"/>
      <c r="M59" s="20"/>
      <c r="N59" s="20"/>
    </row>
    <row r="60" spans="1:14" ht="15" customHeight="1" x14ac:dyDescent="0.2">
      <c r="A60" s="13" t="s">
        <v>777</v>
      </c>
      <c r="B60" s="13" t="s">
        <v>778</v>
      </c>
      <c r="C60" s="14" t="s">
        <v>82</v>
      </c>
      <c r="D60" s="13" t="s">
        <v>64</v>
      </c>
      <c r="E60" s="13"/>
      <c r="F60" s="15" t="s">
        <v>354</v>
      </c>
      <c r="G60" s="16">
        <v>410059</v>
      </c>
      <c r="H60" s="13" t="s">
        <v>355</v>
      </c>
      <c r="I60" s="17">
        <v>58</v>
      </c>
      <c r="J60" s="17"/>
      <c r="K60" s="21" t="s">
        <v>356</v>
      </c>
      <c r="L60" s="20"/>
      <c r="M60" s="20"/>
      <c r="N60" s="20"/>
    </row>
    <row r="61" spans="1:14" ht="15" customHeight="1" x14ac:dyDescent="0.2">
      <c r="A61" s="13" t="s">
        <v>438</v>
      </c>
      <c r="B61" s="13" t="s">
        <v>439</v>
      </c>
      <c r="C61" s="14" t="s">
        <v>179</v>
      </c>
      <c r="D61" s="13" t="s">
        <v>64</v>
      </c>
      <c r="E61" s="13"/>
      <c r="F61" s="15" t="s">
        <v>359</v>
      </c>
      <c r="G61" s="16">
        <v>410052</v>
      </c>
      <c r="H61" s="13" t="s">
        <v>360</v>
      </c>
      <c r="I61" s="17">
        <v>59</v>
      </c>
      <c r="J61" s="17"/>
      <c r="K61" s="21" t="s">
        <v>361</v>
      </c>
      <c r="L61" s="20"/>
      <c r="M61" s="20"/>
      <c r="N61" s="20"/>
    </row>
    <row r="62" spans="1:14" ht="15" customHeight="1" x14ac:dyDescent="0.2">
      <c r="A62" s="13" t="s">
        <v>786</v>
      </c>
      <c r="B62" s="13" t="s">
        <v>787</v>
      </c>
      <c r="C62" s="14" t="s">
        <v>788</v>
      </c>
      <c r="D62" s="13" t="s">
        <v>64</v>
      </c>
      <c r="E62" s="13"/>
      <c r="F62" s="15" t="s">
        <v>364</v>
      </c>
      <c r="G62" s="16">
        <v>410060</v>
      </c>
      <c r="H62" s="13" t="s">
        <v>365</v>
      </c>
      <c r="I62" s="17">
        <v>60</v>
      </c>
      <c r="J62" s="17"/>
      <c r="K62" s="21" t="s">
        <v>366</v>
      </c>
      <c r="L62" s="20"/>
      <c r="M62" s="20"/>
      <c r="N62" s="20"/>
    </row>
    <row r="63" spans="1:14" ht="15" customHeight="1" x14ac:dyDescent="0.2">
      <c r="A63" s="13" t="s">
        <v>552</v>
      </c>
      <c r="B63" s="13" t="s">
        <v>553</v>
      </c>
      <c r="C63" s="14" t="s">
        <v>70</v>
      </c>
      <c r="D63" s="13" t="s">
        <v>64</v>
      </c>
      <c r="E63" s="13"/>
      <c r="F63" s="15" t="s">
        <v>369</v>
      </c>
      <c r="G63" s="16">
        <v>410061</v>
      </c>
      <c r="H63" s="13" t="s">
        <v>370</v>
      </c>
      <c r="I63" s="17">
        <v>61</v>
      </c>
      <c r="J63" s="17"/>
      <c r="K63" s="21" t="s">
        <v>371</v>
      </c>
      <c r="L63" s="20"/>
      <c r="M63" s="20"/>
      <c r="N63" s="20"/>
    </row>
    <row r="64" spans="1:14" ht="15" customHeight="1" x14ac:dyDescent="0.2">
      <c r="A64" s="23" t="s">
        <v>1062</v>
      </c>
      <c r="B64" s="13" t="s">
        <v>1063</v>
      </c>
      <c r="C64" s="14" t="s">
        <v>63</v>
      </c>
      <c r="D64" s="13" t="s">
        <v>64</v>
      </c>
      <c r="E64" s="13"/>
      <c r="F64" s="15" t="s">
        <v>374</v>
      </c>
      <c r="G64" s="16">
        <v>410447</v>
      </c>
      <c r="H64" s="13" t="s">
        <v>375</v>
      </c>
      <c r="I64" s="17">
        <v>62</v>
      </c>
      <c r="J64" s="17"/>
      <c r="K64" s="21" t="s">
        <v>376</v>
      </c>
      <c r="L64" s="20"/>
      <c r="M64" s="20"/>
      <c r="N64" s="20"/>
    </row>
    <row r="65" spans="1:14" ht="15" customHeight="1" x14ac:dyDescent="0.2">
      <c r="A65" s="13" t="s">
        <v>963</v>
      </c>
      <c r="B65" s="13" t="s">
        <v>964</v>
      </c>
      <c r="C65" s="14" t="s">
        <v>246</v>
      </c>
      <c r="D65" s="13" t="s">
        <v>64</v>
      </c>
      <c r="E65" s="13"/>
      <c r="F65" s="15" t="s">
        <v>379</v>
      </c>
      <c r="G65" s="16">
        <v>410063</v>
      </c>
      <c r="H65" s="13" t="s">
        <v>380</v>
      </c>
      <c r="I65" s="17">
        <v>63</v>
      </c>
      <c r="J65" s="17"/>
      <c r="K65" s="21" t="s">
        <v>381</v>
      </c>
      <c r="L65" s="20"/>
      <c r="M65" s="20"/>
      <c r="N65" s="20"/>
    </row>
    <row r="66" spans="1:14" ht="15" customHeight="1" x14ac:dyDescent="0.2">
      <c r="A66" s="13" t="s">
        <v>966</v>
      </c>
      <c r="B66" s="13" t="s">
        <v>967</v>
      </c>
      <c r="C66" s="14" t="s">
        <v>109</v>
      </c>
      <c r="D66" s="13" t="s">
        <v>64</v>
      </c>
      <c r="E66" s="13"/>
      <c r="F66" s="15" t="s">
        <v>384</v>
      </c>
      <c r="G66" s="16">
        <v>410434</v>
      </c>
      <c r="H66" s="13" t="s">
        <v>385</v>
      </c>
      <c r="I66" s="17">
        <v>64</v>
      </c>
      <c r="J66" s="17"/>
      <c r="K66" s="21" t="s">
        <v>386</v>
      </c>
      <c r="L66" s="20"/>
      <c r="M66" s="20"/>
      <c r="N66" s="20"/>
    </row>
    <row r="67" spans="1:14" ht="15" customHeight="1" x14ac:dyDescent="0.2">
      <c r="A67" s="13" t="s">
        <v>704</v>
      </c>
      <c r="B67" s="13" t="s">
        <v>705</v>
      </c>
      <c r="C67" s="14" t="s">
        <v>130</v>
      </c>
      <c r="D67" s="13" t="s">
        <v>64</v>
      </c>
      <c r="E67" s="13"/>
      <c r="F67" s="15" t="s">
        <v>389</v>
      </c>
      <c r="G67" s="16">
        <v>410064</v>
      </c>
      <c r="H67" s="13" t="s">
        <v>390</v>
      </c>
      <c r="I67" s="17">
        <v>65</v>
      </c>
      <c r="J67" s="17"/>
      <c r="K67" s="21" t="s">
        <v>391</v>
      </c>
      <c r="L67" s="20"/>
      <c r="M67" s="20"/>
      <c r="N67" s="20"/>
    </row>
    <row r="68" spans="1:14" ht="15" customHeight="1" x14ac:dyDescent="0.2">
      <c r="A68" s="13" t="s">
        <v>387</v>
      </c>
      <c r="B68" s="13" t="s">
        <v>388</v>
      </c>
      <c r="C68" s="14" t="s">
        <v>130</v>
      </c>
      <c r="D68" s="13" t="s">
        <v>64</v>
      </c>
      <c r="E68" s="13"/>
      <c r="F68" s="15" t="s">
        <v>395</v>
      </c>
      <c r="G68" s="16">
        <v>410065</v>
      </c>
      <c r="H68" s="13" t="s">
        <v>396</v>
      </c>
      <c r="I68" s="17">
        <v>66</v>
      </c>
      <c r="J68" s="17"/>
      <c r="K68" s="21" t="s">
        <v>397</v>
      </c>
      <c r="L68" s="20"/>
      <c r="M68" s="20"/>
      <c r="N68" s="20"/>
    </row>
    <row r="69" spans="1:14" ht="15" customHeight="1" x14ac:dyDescent="0.2">
      <c r="A69" s="13" t="s">
        <v>188</v>
      </c>
      <c r="B69" s="13" t="s">
        <v>189</v>
      </c>
      <c r="C69" s="14" t="s">
        <v>82</v>
      </c>
      <c r="D69" s="13" t="s">
        <v>64</v>
      </c>
      <c r="E69" s="13"/>
      <c r="F69" s="15" t="s">
        <v>400</v>
      </c>
      <c r="G69" s="16">
        <v>410353</v>
      </c>
      <c r="H69" s="13" t="s">
        <v>401</v>
      </c>
      <c r="I69" s="17">
        <v>67</v>
      </c>
      <c r="J69" s="17"/>
      <c r="K69" s="21" t="s">
        <v>402</v>
      </c>
      <c r="L69" s="20"/>
      <c r="M69" s="20"/>
      <c r="N69" s="20"/>
    </row>
    <row r="70" spans="1:14" ht="15" customHeight="1" x14ac:dyDescent="0.2">
      <c r="A70" s="13" t="s">
        <v>850</v>
      </c>
      <c r="B70" s="13" t="s">
        <v>851</v>
      </c>
      <c r="C70" s="14" t="s">
        <v>173</v>
      </c>
      <c r="D70" s="13" t="s">
        <v>64</v>
      </c>
      <c r="E70" s="13"/>
      <c r="F70" s="15" t="s">
        <v>405</v>
      </c>
      <c r="G70" s="16">
        <v>410066</v>
      </c>
      <c r="H70" s="13" t="s">
        <v>406</v>
      </c>
      <c r="I70" s="17">
        <v>68</v>
      </c>
      <c r="J70" s="17"/>
      <c r="K70" s="21" t="s">
        <v>407</v>
      </c>
      <c r="L70" s="20"/>
      <c r="M70" s="20"/>
      <c r="N70" s="20"/>
    </row>
    <row r="71" spans="1:14" ht="15" customHeight="1" x14ac:dyDescent="0.2">
      <c r="A71" s="13" t="s">
        <v>808</v>
      </c>
      <c r="B71" s="13" t="s">
        <v>809</v>
      </c>
      <c r="C71" s="14" t="s">
        <v>508</v>
      </c>
      <c r="D71" s="13" t="s">
        <v>64</v>
      </c>
      <c r="E71" s="13"/>
      <c r="F71" s="15" t="s">
        <v>410</v>
      </c>
      <c r="G71" s="16">
        <v>410069</v>
      </c>
      <c r="H71" s="13" t="s">
        <v>411</v>
      </c>
      <c r="I71" s="17">
        <v>69</v>
      </c>
      <c r="J71" s="17"/>
      <c r="K71" s="21" t="s">
        <v>412</v>
      </c>
      <c r="L71" s="20"/>
      <c r="M71" s="20"/>
      <c r="N71" s="20"/>
    </row>
    <row r="72" spans="1:14" ht="15" customHeight="1" x14ac:dyDescent="0.2">
      <c r="A72" s="13" t="s">
        <v>780</v>
      </c>
      <c r="B72" s="13" t="s">
        <v>781</v>
      </c>
      <c r="C72" s="14" t="s">
        <v>292</v>
      </c>
      <c r="D72" s="13" t="s">
        <v>64</v>
      </c>
      <c r="E72" s="13"/>
      <c r="F72" s="15" t="s">
        <v>415</v>
      </c>
      <c r="G72" s="16">
        <v>410071</v>
      </c>
      <c r="H72" s="13" t="s">
        <v>416</v>
      </c>
      <c r="I72" s="17">
        <v>70</v>
      </c>
      <c r="J72" s="17"/>
      <c r="K72" s="21" t="s">
        <v>417</v>
      </c>
      <c r="L72" s="20"/>
      <c r="M72" s="20"/>
      <c r="N72" s="20"/>
    </row>
    <row r="73" spans="1:14" ht="15" customHeight="1" x14ac:dyDescent="0.2">
      <c r="A73" s="13" t="s">
        <v>461</v>
      </c>
      <c r="B73" s="13" t="s">
        <v>462</v>
      </c>
      <c r="C73" s="14" t="s">
        <v>93</v>
      </c>
      <c r="D73" s="13" t="s">
        <v>64</v>
      </c>
      <c r="E73" s="13"/>
      <c r="F73" s="15" t="s">
        <v>420</v>
      </c>
      <c r="G73" s="16">
        <v>410400</v>
      </c>
      <c r="H73" s="13" t="s">
        <v>421</v>
      </c>
      <c r="I73" s="17">
        <v>71</v>
      </c>
      <c r="J73" s="17"/>
      <c r="K73" s="21" t="s">
        <v>422</v>
      </c>
      <c r="L73" s="20"/>
      <c r="M73" s="20"/>
      <c r="N73" s="20"/>
    </row>
    <row r="74" spans="1:14" ht="15" customHeight="1" x14ac:dyDescent="0.2">
      <c r="A74" s="13" t="s">
        <v>868</v>
      </c>
      <c r="B74" s="13" t="s">
        <v>869</v>
      </c>
      <c r="C74" s="14" t="s">
        <v>93</v>
      </c>
      <c r="D74" s="13" t="s">
        <v>64</v>
      </c>
      <c r="E74" s="13"/>
      <c r="F74" s="15" t="s">
        <v>425</v>
      </c>
      <c r="G74" s="16">
        <v>410417</v>
      </c>
      <c r="H74" s="13" t="s">
        <v>426</v>
      </c>
      <c r="I74" s="17">
        <v>72</v>
      </c>
      <c r="J74" s="17"/>
      <c r="K74" s="21" t="s">
        <v>427</v>
      </c>
      <c r="L74" s="20"/>
      <c r="M74" s="20"/>
      <c r="N74" s="20"/>
    </row>
    <row r="75" spans="1:14" ht="15" customHeight="1" x14ac:dyDescent="0.2">
      <c r="A75" s="13" t="s">
        <v>255</v>
      </c>
      <c r="B75" s="13" t="s">
        <v>256</v>
      </c>
      <c r="C75" s="14" t="s">
        <v>257</v>
      </c>
      <c r="D75" s="13" t="s">
        <v>64</v>
      </c>
      <c r="E75" s="13"/>
      <c r="F75" s="15" t="s">
        <v>430</v>
      </c>
      <c r="G75" s="16">
        <v>410073</v>
      </c>
      <c r="H75" s="13" t="s">
        <v>431</v>
      </c>
      <c r="I75" s="17">
        <v>73</v>
      </c>
      <c r="J75" s="17"/>
      <c r="K75" s="21" t="s">
        <v>432</v>
      </c>
      <c r="L75" s="20"/>
      <c r="M75" s="20"/>
      <c r="N75" s="20"/>
    </row>
    <row r="76" spans="1:14" ht="15" customHeight="1" x14ac:dyDescent="0.2">
      <c r="A76" s="13" t="s">
        <v>68</v>
      </c>
      <c r="B76" s="13" t="s">
        <v>69</v>
      </c>
      <c r="C76" s="14" t="s">
        <v>70</v>
      </c>
      <c r="D76" s="13" t="s">
        <v>64</v>
      </c>
      <c r="E76" s="13"/>
      <c r="F76" s="15" t="s">
        <v>435</v>
      </c>
      <c r="G76" s="16">
        <v>410075</v>
      </c>
      <c r="H76" s="13" t="s">
        <v>436</v>
      </c>
      <c r="I76" s="17">
        <v>74</v>
      </c>
      <c r="J76" s="17"/>
      <c r="K76" s="21" t="s">
        <v>437</v>
      </c>
      <c r="L76" s="20"/>
      <c r="M76" s="20"/>
      <c r="N76" s="20"/>
    </row>
    <row r="77" spans="1:14" ht="15" customHeight="1" x14ac:dyDescent="0.2">
      <c r="A77" s="13" t="s">
        <v>472</v>
      </c>
      <c r="B77" s="13" t="s">
        <v>473</v>
      </c>
      <c r="C77" s="14" t="s">
        <v>70</v>
      </c>
      <c r="D77" s="13" t="s">
        <v>64</v>
      </c>
      <c r="E77" s="13"/>
      <c r="F77" s="15" t="s">
        <v>440</v>
      </c>
      <c r="G77" s="16">
        <v>410074</v>
      </c>
      <c r="H77" s="13" t="s">
        <v>441</v>
      </c>
      <c r="I77" s="17">
        <v>75</v>
      </c>
      <c r="J77" s="17"/>
      <c r="K77" s="21"/>
      <c r="L77" s="20"/>
      <c r="M77" s="20"/>
      <c r="N77" s="20"/>
    </row>
    <row r="78" spans="1:14" ht="15" customHeight="1" x14ac:dyDescent="0.2">
      <c r="A78" s="13" t="s">
        <v>919</v>
      </c>
      <c r="B78" s="13" t="s">
        <v>473</v>
      </c>
      <c r="C78" s="14" t="s">
        <v>70</v>
      </c>
      <c r="D78" s="13" t="s">
        <v>64</v>
      </c>
      <c r="E78" s="13"/>
      <c r="F78" s="15" t="s">
        <v>443</v>
      </c>
      <c r="G78" s="16">
        <v>410053</v>
      </c>
      <c r="H78" s="13" t="s">
        <v>444</v>
      </c>
      <c r="I78" s="17">
        <v>76</v>
      </c>
      <c r="J78" s="17"/>
      <c r="K78" s="21"/>
      <c r="L78" s="20"/>
      <c r="M78" s="20"/>
      <c r="N78" s="20"/>
    </row>
    <row r="79" spans="1:14" ht="15" customHeight="1" x14ac:dyDescent="0.2">
      <c r="A79" s="13" t="s">
        <v>712</v>
      </c>
      <c r="B79" s="13" t="s">
        <v>713</v>
      </c>
      <c r="C79" s="14" t="s">
        <v>151</v>
      </c>
      <c r="D79" s="13" t="s">
        <v>64</v>
      </c>
      <c r="E79" s="13"/>
      <c r="F79" s="15" t="s">
        <v>447</v>
      </c>
      <c r="G79" s="16">
        <v>410076</v>
      </c>
      <c r="H79" s="13" t="s">
        <v>448</v>
      </c>
      <c r="I79" s="17">
        <v>77</v>
      </c>
      <c r="J79" s="17"/>
      <c r="K79" s="21"/>
      <c r="L79" s="20"/>
      <c r="M79" s="20"/>
      <c r="N79" s="20"/>
    </row>
    <row r="80" spans="1:14" ht="15" customHeight="1" x14ac:dyDescent="0.2">
      <c r="A80" s="13" t="s">
        <v>716</v>
      </c>
      <c r="B80" s="13" t="s">
        <v>717</v>
      </c>
      <c r="C80" s="14" t="s">
        <v>292</v>
      </c>
      <c r="D80" s="13" t="s">
        <v>64</v>
      </c>
      <c r="E80" s="13"/>
      <c r="F80" s="15" t="s">
        <v>451</v>
      </c>
      <c r="G80" s="16">
        <v>410077</v>
      </c>
      <c r="H80" s="13" t="s">
        <v>452</v>
      </c>
      <c r="I80" s="17">
        <v>78</v>
      </c>
      <c r="J80" s="17"/>
      <c r="K80" s="21"/>
      <c r="L80" s="20"/>
      <c r="M80" s="20"/>
      <c r="N80" s="20"/>
    </row>
    <row r="81" spans="1:14" ht="15" customHeight="1" x14ac:dyDescent="0.2">
      <c r="A81" s="13" t="s">
        <v>502</v>
      </c>
      <c r="B81" s="13" t="s">
        <v>503</v>
      </c>
      <c r="C81" s="14" t="s">
        <v>499</v>
      </c>
      <c r="D81" s="13" t="s">
        <v>64</v>
      </c>
      <c r="E81" s="13"/>
      <c r="F81" s="15" t="s">
        <v>455</v>
      </c>
      <c r="G81" s="16">
        <v>410078</v>
      </c>
      <c r="H81" s="13" t="s">
        <v>456</v>
      </c>
      <c r="I81" s="17">
        <v>79</v>
      </c>
      <c r="J81" s="17"/>
      <c r="K81" s="21"/>
      <c r="L81" s="20"/>
      <c r="M81" s="20"/>
      <c r="N81" s="20"/>
    </row>
    <row r="82" spans="1:14" ht="15" customHeight="1" x14ac:dyDescent="0.2">
      <c r="A82" s="13" t="s">
        <v>166</v>
      </c>
      <c r="B82" s="13" t="s">
        <v>167</v>
      </c>
      <c r="C82" s="14" t="s">
        <v>63</v>
      </c>
      <c r="D82" s="13" t="s">
        <v>64</v>
      </c>
      <c r="E82" s="13"/>
      <c r="F82" s="15" t="s">
        <v>459</v>
      </c>
      <c r="G82" s="16">
        <v>410082</v>
      </c>
      <c r="H82" s="13" t="s">
        <v>460</v>
      </c>
      <c r="I82" s="17">
        <v>80</v>
      </c>
      <c r="J82" s="17"/>
      <c r="K82" s="21"/>
      <c r="L82" s="20"/>
      <c r="M82" s="20"/>
      <c r="N82" s="20"/>
    </row>
    <row r="83" spans="1:14" ht="15" customHeight="1" x14ac:dyDescent="0.2">
      <c r="A83" s="23" t="s">
        <v>1071</v>
      </c>
      <c r="B83" s="13" t="s">
        <v>167</v>
      </c>
      <c r="C83" s="14" t="s">
        <v>63</v>
      </c>
      <c r="D83" s="13" t="s">
        <v>64</v>
      </c>
      <c r="E83" s="13"/>
      <c r="F83" s="15" t="s">
        <v>1795</v>
      </c>
      <c r="G83" s="16">
        <v>410083</v>
      </c>
      <c r="H83" s="13" t="s">
        <v>463</v>
      </c>
      <c r="I83" s="17">
        <v>81</v>
      </c>
      <c r="J83" s="17"/>
      <c r="K83" s="21"/>
      <c r="L83" s="20"/>
      <c r="M83" s="20"/>
      <c r="N83" s="20"/>
    </row>
    <row r="84" spans="1:14" ht="15" customHeight="1" x14ac:dyDescent="0.2">
      <c r="A84" s="13" t="s">
        <v>123</v>
      </c>
      <c r="B84" s="13" t="s">
        <v>124</v>
      </c>
      <c r="C84" s="14" t="s">
        <v>63</v>
      </c>
      <c r="D84" s="13" t="s">
        <v>64</v>
      </c>
      <c r="E84" s="13"/>
      <c r="F84" s="15" t="s">
        <v>466</v>
      </c>
      <c r="G84" s="16">
        <v>410084</v>
      </c>
      <c r="H84" s="13" t="s">
        <v>467</v>
      </c>
      <c r="I84" s="17">
        <v>82</v>
      </c>
      <c r="J84" s="17"/>
      <c r="K84" s="21"/>
      <c r="L84" s="20"/>
      <c r="M84" s="20"/>
      <c r="N84" s="20"/>
    </row>
    <row r="85" spans="1:14" ht="15" customHeight="1" x14ac:dyDescent="0.2">
      <c r="A85" s="13" t="s">
        <v>993</v>
      </c>
      <c r="B85" s="13" t="s">
        <v>994</v>
      </c>
      <c r="C85" s="14" t="s">
        <v>70</v>
      </c>
      <c r="D85" s="13" t="s">
        <v>64</v>
      </c>
      <c r="E85" s="13"/>
      <c r="F85" s="15" t="s">
        <v>470</v>
      </c>
      <c r="G85" s="16">
        <v>410085</v>
      </c>
      <c r="H85" s="13" t="s">
        <v>471</v>
      </c>
      <c r="I85" s="17">
        <v>83</v>
      </c>
      <c r="J85" s="17"/>
      <c r="K85" s="21"/>
      <c r="L85" s="20"/>
      <c r="M85" s="20"/>
      <c r="N85" s="20"/>
    </row>
    <row r="86" spans="1:14" ht="15" customHeight="1" x14ac:dyDescent="0.2">
      <c r="A86" s="13" t="s">
        <v>969</v>
      </c>
      <c r="B86" s="13" t="s">
        <v>970</v>
      </c>
      <c r="C86" s="14" t="s">
        <v>788</v>
      </c>
      <c r="D86" s="13" t="s">
        <v>64</v>
      </c>
      <c r="E86" s="13"/>
      <c r="F86" s="15" t="s">
        <v>474</v>
      </c>
      <c r="G86" s="16">
        <v>410495</v>
      </c>
      <c r="H86" s="13" t="s">
        <v>475</v>
      </c>
      <c r="I86" s="17">
        <v>84</v>
      </c>
      <c r="J86" s="17"/>
      <c r="K86" s="21"/>
      <c r="L86" s="20"/>
      <c r="M86" s="20"/>
      <c r="N86" s="20"/>
    </row>
    <row r="87" spans="1:14" ht="15" customHeight="1" x14ac:dyDescent="0.2">
      <c r="A87" s="13" t="s">
        <v>326</v>
      </c>
      <c r="B87" s="13" t="s">
        <v>327</v>
      </c>
      <c r="C87" s="14" t="s">
        <v>130</v>
      </c>
      <c r="D87" s="13" t="s">
        <v>64</v>
      </c>
      <c r="E87" s="13"/>
      <c r="F87" s="15" t="s">
        <v>478</v>
      </c>
      <c r="G87" s="16">
        <v>410086</v>
      </c>
      <c r="H87" s="13" t="s">
        <v>479</v>
      </c>
      <c r="I87" s="17">
        <v>85</v>
      </c>
      <c r="J87" s="17"/>
      <c r="K87" s="21"/>
      <c r="L87" s="20"/>
      <c r="M87" s="20"/>
      <c r="N87" s="20"/>
    </row>
    <row r="88" spans="1:14" ht="15" customHeight="1" x14ac:dyDescent="0.2">
      <c r="A88" s="22" t="s">
        <v>275</v>
      </c>
      <c r="B88" s="13" t="s">
        <v>276</v>
      </c>
      <c r="C88" s="14" t="s">
        <v>145</v>
      </c>
      <c r="D88" s="13" t="s">
        <v>64</v>
      </c>
      <c r="E88" s="13"/>
      <c r="F88" s="15" t="s">
        <v>482</v>
      </c>
      <c r="G88" s="16">
        <v>410427</v>
      </c>
      <c r="H88" s="13" t="s">
        <v>483</v>
      </c>
      <c r="I88" s="17">
        <v>86</v>
      </c>
      <c r="J88" s="17"/>
      <c r="K88" s="21"/>
      <c r="L88" s="20"/>
      <c r="M88" s="20"/>
      <c r="N88" s="20"/>
    </row>
    <row r="89" spans="1:14" ht="15" customHeight="1" x14ac:dyDescent="0.2">
      <c r="A89" s="13" t="s">
        <v>905</v>
      </c>
      <c r="B89" s="13" t="s">
        <v>276</v>
      </c>
      <c r="C89" s="14" t="s">
        <v>145</v>
      </c>
      <c r="D89" s="13" t="s">
        <v>64</v>
      </c>
      <c r="E89" s="13"/>
      <c r="F89" s="15" t="s">
        <v>487</v>
      </c>
      <c r="G89" s="16">
        <v>410369</v>
      </c>
      <c r="H89" s="13" t="s">
        <v>488</v>
      </c>
      <c r="I89" s="17">
        <v>87</v>
      </c>
      <c r="J89" s="17"/>
      <c r="K89" s="21"/>
      <c r="L89" s="20"/>
      <c r="M89" s="20"/>
      <c r="N89" s="20"/>
    </row>
    <row r="90" spans="1:14" ht="15" customHeight="1" x14ac:dyDescent="0.2">
      <c r="A90" s="13" t="s">
        <v>757</v>
      </c>
      <c r="B90" s="13" t="s">
        <v>758</v>
      </c>
      <c r="C90" s="14" t="s">
        <v>109</v>
      </c>
      <c r="D90" s="13" t="s">
        <v>64</v>
      </c>
      <c r="E90" s="13"/>
      <c r="F90" s="15" t="s">
        <v>491</v>
      </c>
      <c r="G90" s="16">
        <v>410485</v>
      </c>
      <c r="H90" s="13" t="s">
        <v>492</v>
      </c>
      <c r="I90" s="17">
        <v>88</v>
      </c>
      <c r="J90" s="17"/>
      <c r="K90" s="21"/>
      <c r="L90" s="20"/>
      <c r="M90" s="20"/>
      <c r="N90" s="20"/>
    </row>
    <row r="91" spans="1:14" ht="15" customHeight="1" x14ac:dyDescent="0.2">
      <c r="A91" s="22" t="s">
        <v>244</v>
      </c>
      <c r="B91" s="13" t="s">
        <v>245</v>
      </c>
      <c r="C91" s="14" t="s">
        <v>246</v>
      </c>
      <c r="D91" s="13" t="s">
        <v>64</v>
      </c>
      <c r="E91" s="13"/>
      <c r="F91" s="15" t="s">
        <v>495</v>
      </c>
      <c r="G91" s="16">
        <v>410264</v>
      </c>
      <c r="H91" s="13" t="s">
        <v>496</v>
      </c>
      <c r="I91" s="17">
        <v>89</v>
      </c>
      <c r="J91" s="17"/>
      <c r="K91" s="21"/>
      <c r="L91" s="20"/>
      <c r="M91" s="20"/>
      <c r="N91" s="20"/>
    </row>
    <row r="92" spans="1:14" ht="15" customHeight="1" x14ac:dyDescent="0.2">
      <c r="A92" s="13" t="s">
        <v>250</v>
      </c>
      <c r="B92" s="13" t="s">
        <v>251</v>
      </c>
      <c r="C92" s="14" t="s">
        <v>93</v>
      </c>
      <c r="D92" s="13" t="s">
        <v>64</v>
      </c>
      <c r="E92" s="13"/>
      <c r="F92" s="15" t="s">
        <v>500</v>
      </c>
      <c r="G92" s="16">
        <v>410089</v>
      </c>
      <c r="H92" s="13" t="s">
        <v>501</v>
      </c>
      <c r="I92" s="17">
        <v>90</v>
      </c>
      <c r="J92" s="17"/>
      <c r="K92" s="21"/>
      <c r="L92" s="20"/>
      <c r="M92" s="20"/>
      <c r="N92" s="20"/>
    </row>
    <row r="93" spans="1:14" ht="15" customHeight="1" x14ac:dyDescent="0.2">
      <c r="A93" s="13" t="s">
        <v>901</v>
      </c>
      <c r="B93" s="13" t="s">
        <v>251</v>
      </c>
      <c r="C93" s="14" t="s">
        <v>93</v>
      </c>
      <c r="D93" s="13" t="s">
        <v>64</v>
      </c>
      <c r="E93" s="13"/>
      <c r="F93" s="15" t="s">
        <v>504</v>
      </c>
      <c r="G93" s="16">
        <v>410090</v>
      </c>
      <c r="H93" s="13" t="s">
        <v>505</v>
      </c>
      <c r="I93" s="17">
        <v>91</v>
      </c>
      <c r="J93" s="17"/>
      <c r="K93" s="21"/>
      <c r="L93" s="20"/>
      <c r="M93" s="20"/>
      <c r="N93" s="20"/>
    </row>
    <row r="94" spans="1:14" ht="15" customHeight="1" x14ac:dyDescent="0.2">
      <c r="A94" s="13" t="s">
        <v>838</v>
      </c>
      <c r="B94" s="13" t="s">
        <v>839</v>
      </c>
      <c r="C94" s="14" t="s">
        <v>145</v>
      </c>
      <c r="D94" s="13" t="s">
        <v>64</v>
      </c>
      <c r="E94" s="13"/>
      <c r="F94" s="15" t="s">
        <v>509</v>
      </c>
      <c r="G94" s="16">
        <v>410467</v>
      </c>
      <c r="H94" s="13" t="s">
        <v>510</v>
      </c>
      <c r="I94" s="17">
        <v>92</v>
      </c>
      <c r="J94" s="17"/>
      <c r="K94" s="21"/>
      <c r="L94" s="20"/>
      <c r="M94" s="20"/>
      <c r="N94" s="20"/>
    </row>
    <row r="95" spans="1:14" ht="15" customHeight="1" x14ac:dyDescent="0.2">
      <c r="A95" s="13" t="s">
        <v>648</v>
      </c>
      <c r="B95" s="13" t="s">
        <v>649</v>
      </c>
      <c r="C95" s="14" t="s">
        <v>93</v>
      </c>
      <c r="D95" s="13" t="s">
        <v>64</v>
      </c>
      <c r="E95" s="13"/>
      <c r="F95" s="15" t="s">
        <v>513</v>
      </c>
      <c r="G95" s="16">
        <v>410412</v>
      </c>
      <c r="H95" s="13" t="s">
        <v>514</v>
      </c>
      <c r="I95" s="17">
        <v>93</v>
      </c>
      <c r="J95" s="17"/>
      <c r="K95" s="21"/>
      <c r="L95" s="20"/>
      <c r="M95" s="20"/>
      <c r="N95" s="20"/>
    </row>
    <row r="96" spans="1:14" ht="15" customHeight="1" x14ac:dyDescent="0.2">
      <c r="A96" s="13" t="s">
        <v>540</v>
      </c>
      <c r="B96" s="13" t="s">
        <v>541</v>
      </c>
      <c r="C96" s="14" t="s">
        <v>179</v>
      </c>
      <c r="D96" s="13" t="s">
        <v>64</v>
      </c>
      <c r="E96" s="13"/>
      <c r="F96" s="15" t="s">
        <v>517</v>
      </c>
      <c r="G96" s="16">
        <v>410488</v>
      </c>
      <c r="H96" s="13" t="s">
        <v>518</v>
      </c>
      <c r="I96" s="17">
        <v>94</v>
      </c>
      <c r="J96" s="17"/>
      <c r="K96" s="21"/>
      <c r="L96" s="20"/>
      <c r="M96" s="20"/>
      <c r="N96" s="20"/>
    </row>
    <row r="97" spans="1:14" ht="15" customHeight="1" x14ac:dyDescent="0.2">
      <c r="A97" s="13" t="s">
        <v>676</v>
      </c>
      <c r="B97" s="13" t="s">
        <v>677</v>
      </c>
      <c r="C97" s="14" t="s">
        <v>292</v>
      </c>
      <c r="D97" s="13" t="s">
        <v>64</v>
      </c>
      <c r="E97" s="13"/>
      <c r="F97" s="15" t="s">
        <v>521</v>
      </c>
      <c r="G97" s="16">
        <v>410468</v>
      </c>
      <c r="H97" s="13" t="s">
        <v>522</v>
      </c>
      <c r="I97" s="17">
        <v>95</v>
      </c>
      <c r="J97" s="17"/>
      <c r="K97" s="21"/>
      <c r="L97" s="20"/>
      <c r="M97" s="20"/>
      <c r="N97" s="20"/>
    </row>
    <row r="98" spans="1:14" ht="15" customHeight="1" x14ac:dyDescent="0.2">
      <c r="A98" s="13" t="s">
        <v>729</v>
      </c>
      <c r="B98" s="13" t="s">
        <v>730</v>
      </c>
      <c r="C98" s="14" t="s">
        <v>292</v>
      </c>
      <c r="D98" s="13" t="s">
        <v>64</v>
      </c>
      <c r="E98" s="13"/>
      <c r="F98" s="15" t="s">
        <v>525</v>
      </c>
      <c r="G98" s="16">
        <v>410094</v>
      </c>
      <c r="H98" s="13" t="s">
        <v>526</v>
      </c>
      <c r="I98" s="17">
        <v>96</v>
      </c>
      <c r="J98" s="17"/>
      <c r="K98" s="21"/>
      <c r="L98" s="20"/>
      <c r="M98" s="20"/>
      <c r="N98" s="20"/>
    </row>
    <row r="99" spans="1:14" ht="15" customHeight="1" x14ac:dyDescent="0.2">
      <c r="A99" s="13" t="s">
        <v>802</v>
      </c>
      <c r="B99" s="13" t="s">
        <v>803</v>
      </c>
      <c r="C99" s="14" t="s">
        <v>246</v>
      </c>
      <c r="D99" s="13" t="s">
        <v>64</v>
      </c>
      <c r="E99" s="13"/>
      <c r="F99" s="15" t="s">
        <v>529</v>
      </c>
      <c r="G99" s="16">
        <v>410096</v>
      </c>
      <c r="H99" s="13" t="s">
        <v>530</v>
      </c>
      <c r="I99" s="17">
        <v>97</v>
      </c>
      <c r="J99" s="17"/>
      <c r="K99" s="21"/>
      <c r="L99" s="20"/>
      <c r="M99" s="20"/>
      <c r="N99" s="20"/>
    </row>
    <row r="100" spans="1:14" ht="15" customHeight="1" x14ac:dyDescent="0.2">
      <c r="A100" s="13" t="s">
        <v>955</v>
      </c>
      <c r="B100" s="13" t="s">
        <v>956</v>
      </c>
      <c r="C100" s="14" t="s">
        <v>508</v>
      </c>
      <c r="D100" s="13" t="s">
        <v>64</v>
      </c>
      <c r="E100" s="13"/>
      <c r="F100" s="15" t="s">
        <v>534</v>
      </c>
      <c r="G100" s="16">
        <v>410907</v>
      </c>
      <c r="H100" s="13" t="s">
        <v>535</v>
      </c>
      <c r="I100" s="17">
        <v>98</v>
      </c>
      <c r="J100" s="17"/>
      <c r="K100" s="21"/>
      <c r="L100" s="20"/>
      <c r="M100" s="20"/>
      <c r="N100" s="20"/>
    </row>
    <row r="101" spans="1:14" ht="15" customHeight="1" x14ac:dyDescent="0.2">
      <c r="A101" s="13" t="s">
        <v>814</v>
      </c>
      <c r="B101" s="13" t="s">
        <v>815</v>
      </c>
      <c r="C101" s="14" t="s">
        <v>216</v>
      </c>
      <c r="D101" s="13" t="s">
        <v>64</v>
      </c>
      <c r="E101" s="13"/>
      <c r="F101" s="15" t="s">
        <v>538</v>
      </c>
      <c r="G101" s="16">
        <v>410492</v>
      </c>
      <c r="H101" s="13" t="s">
        <v>539</v>
      </c>
      <c r="I101" s="17">
        <v>99</v>
      </c>
      <c r="J101" s="17"/>
      <c r="K101" s="21"/>
      <c r="L101" s="20"/>
      <c r="M101" s="20"/>
      <c r="N101" s="20"/>
    </row>
    <row r="102" spans="1:14" ht="15" customHeight="1" x14ac:dyDescent="0.2">
      <c r="A102" s="13" t="s">
        <v>321</v>
      </c>
      <c r="B102" s="13" t="s">
        <v>322</v>
      </c>
      <c r="C102" s="14" t="s">
        <v>151</v>
      </c>
      <c r="D102" s="13" t="s">
        <v>64</v>
      </c>
      <c r="E102" s="13"/>
      <c r="F102" s="15" t="s">
        <v>542</v>
      </c>
      <c r="G102" s="16">
        <v>410486</v>
      </c>
      <c r="H102" s="13" t="s">
        <v>543</v>
      </c>
      <c r="I102" s="17">
        <v>100</v>
      </c>
      <c r="J102" s="17"/>
      <c r="K102" s="21"/>
      <c r="L102" s="20"/>
      <c r="M102" s="20"/>
      <c r="N102" s="20"/>
    </row>
    <row r="103" spans="1:14" ht="15" customHeight="1" x14ac:dyDescent="0.2">
      <c r="A103" s="13" t="s">
        <v>708</v>
      </c>
      <c r="B103" s="13" t="s">
        <v>709</v>
      </c>
      <c r="C103" s="14" t="s">
        <v>77</v>
      </c>
      <c r="D103" s="13" t="s">
        <v>64</v>
      </c>
      <c r="E103" s="13"/>
      <c r="F103" s="15" t="s">
        <v>546</v>
      </c>
      <c r="G103" s="16">
        <v>410099</v>
      </c>
      <c r="H103" s="13" t="s">
        <v>547</v>
      </c>
      <c r="I103" s="13"/>
      <c r="J103" s="17"/>
      <c r="K103" s="21"/>
      <c r="L103" s="20"/>
      <c r="M103" s="20"/>
      <c r="N103" s="20"/>
    </row>
    <row r="104" spans="1:14" ht="15" customHeight="1" x14ac:dyDescent="0.2">
      <c r="A104" s="22" t="s">
        <v>239</v>
      </c>
      <c r="B104" s="13" t="s">
        <v>240</v>
      </c>
      <c r="C104" s="14" t="s">
        <v>241</v>
      </c>
      <c r="D104" s="13" t="s">
        <v>64</v>
      </c>
      <c r="E104" s="13"/>
      <c r="F104" s="15" t="s">
        <v>550</v>
      </c>
      <c r="G104" s="16">
        <v>410374</v>
      </c>
      <c r="H104" s="13" t="s">
        <v>551</v>
      </c>
      <c r="I104" s="13"/>
      <c r="J104" s="17"/>
      <c r="K104" s="21"/>
      <c r="L104" s="20"/>
      <c r="M104" s="20"/>
      <c r="N104" s="20"/>
    </row>
    <row r="105" spans="1:14" ht="15" customHeight="1" x14ac:dyDescent="0.2">
      <c r="A105" s="13" t="s">
        <v>572</v>
      </c>
      <c r="B105" s="13" t="s">
        <v>573</v>
      </c>
      <c r="C105" s="14" t="s">
        <v>486</v>
      </c>
      <c r="D105" s="13" t="s">
        <v>64</v>
      </c>
      <c r="E105" s="13"/>
      <c r="F105" s="15" t="s">
        <v>554</v>
      </c>
      <c r="G105" s="16">
        <v>410411</v>
      </c>
      <c r="H105" s="13" t="s">
        <v>555</v>
      </c>
      <c r="I105" s="13"/>
      <c r="J105" s="17"/>
      <c r="K105" s="21"/>
      <c r="L105" s="20"/>
      <c r="M105" s="20"/>
      <c r="N105" s="20"/>
    </row>
    <row r="106" spans="1:14" ht="15" customHeight="1" x14ac:dyDescent="0.2">
      <c r="A106" s="13" t="s">
        <v>632</v>
      </c>
      <c r="B106" s="13" t="s">
        <v>633</v>
      </c>
      <c r="C106" s="14" t="s">
        <v>173</v>
      </c>
      <c r="D106" s="13" t="s">
        <v>64</v>
      </c>
      <c r="E106" s="13"/>
      <c r="F106" s="15" t="s">
        <v>558</v>
      </c>
      <c r="G106" s="16">
        <v>410449</v>
      </c>
      <c r="H106" s="13" t="s">
        <v>559</v>
      </c>
      <c r="I106" s="13"/>
      <c r="J106" s="17"/>
      <c r="K106" s="21"/>
      <c r="L106" s="20"/>
      <c r="M106" s="20"/>
      <c r="N106" s="20"/>
    </row>
    <row r="107" spans="1:14" ht="15" customHeight="1" x14ac:dyDescent="0.2">
      <c r="A107" s="13" t="s">
        <v>75</v>
      </c>
      <c r="B107" s="13" t="s">
        <v>76</v>
      </c>
      <c r="C107" s="14" t="s">
        <v>77</v>
      </c>
      <c r="D107" s="13" t="s">
        <v>64</v>
      </c>
      <c r="E107" s="13"/>
      <c r="F107" s="15" t="s">
        <v>562</v>
      </c>
      <c r="G107" s="16">
        <v>410100</v>
      </c>
      <c r="H107" s="13" t="s">
        <v>563</v>
      </c>
      <c r="I107" s="13"/>
      <c r="J107" s="17"/>
      <c r="K107" s="21"/>
      <c r="L107" s="20"/>
      <c r="M107" s="20"/>
      <c r="N107" s="20"/>
    </row>
    <row r="108" spans="1:14" ht="15" customHeight="1" x14ac:dyDescent="0.2">
      <c r="A108" s="13" t="s">
        <v>403</v>
      </c>
      <c r="B108" s="13" t="s">
        <v>404</v>
      </c>
      <c r="C108" s="14" t="s">
        <v>116</v>
      </c>
      <c r="D108" s="13" t="s">
        <v>64</v>
      </c>
      <c r="E108" s="13"/>
      <c r="F108" s="15" t="s">
        <v>566</v>
      </c>
      <c r="G108" s="16">
        <v>410101</v>
      </c>
      <c r="H108" s="13" t="s">
        <v>567</v>
      </c>
      <c r="I108" s="13"/>
      <c r="J108" s="17"/>
      <c r="K108" s="21"/>
      <c r="L108" s="20"/>
      <c r="M108" s="20"/>
      <c r="N108" s="20"/>
    </row>
    <row r="109" spans="1:14" ht="15" customHeight="1" x14ac:dyDescent="0.2">
      <c r="A109" s="13" t="s">
        <v>720</v>
      </c>
      <c r="B109" s="13" t="s">
        <v>721</v>
      </c>
      <c r="C109" s="14" t="s">
        <v>82</v>
      </c>
      <c r="D109" s="13" t="s">
        <v>64</v>
      </c>
      <c r="E109" s="13"/>
      <c r="F109" s="15" t="s">
        <v>570</v>
      </c>
      <c r="G109" s="16">
        <v>410102</v>
      </c>
      <c r="H109" s="13" t="s">
        <v>571</v>
      </c>
      <c r="I109" s="13"/>
      <c r="J109" s="17"/>
      <c r="K109" s="21"/>
      <c r="L109" s="20"/>
      <c r="M109" s="20"/>
      <c r="N109" s="20"/>
    </row>
    <row r="110" spans="1:14" ht="15" customHeight="1" x14ac:dyDescent="0.2">
      <c r="A110" s="13" t="s">
        <v>799</v>
      </c>
      <c r="B110" s="13" t="s">
        <v>800</v>
      </c>
      <c r="C110" s="14" t="s">
        <v>246</v>
      </c>
      <c r="D110" s="13" t="s">
        <v>64</v>
      </c>
      <c r="E110" s="13"/>
      <c r="F110" s="15" t="s">
        <v>574</v>
      </c>
      <c r="G110" s="16">
        <v>410103</v>
      </c>
      <c r="H110" s="13" t="s">
        <v>575</v>
      </c>
      <c r="I110" s="13"/>
      <c r="J110" s="17"/>
      <c r="K110" s="21"/>
      <c r="L110" s="20"/>
      <c r="M110" s="20"/>
      <c r="N110" s="20"/>
    </row>
    <row r="111" spans="1:14" ht="15" customHeight="1" x14ac:dyDescent="0.2">
      <c r="A111" s="13" t="s">
        <v>265</v>
      </c>
      <c r="B111" s="13" t="s">
        <v>266</v>
      </c>
      <c r="C111" s="14" t="s">
        <v>77</v>
      </c>
      <c r="D111" s="13" t="s">
        <v>64</v>
      </c>
      <c r="E111" s="13"/>
      <c r="F111" s="15" t="s">
        <v>578</v>
      </c>
      <c r="G111" s="16">
        <v>410104</v>
      </c>
      <c r="H111" s="13" t="s">
        <v>579</v>
      </c>
      <c r="I111" s="13"/>
      <c r="J111" s="17"/>
      <c r="K111" s="21"/>
      <c r="L111" s="20"/>
      <c r="M111" s="20"/>
      <c r="N111" s="20"/>
    </row>
    <row r="112" spans="1:14" ht="15" customHeight="1" x14ac:dyDescent="0.2">
      <c r="A112" s="23" t="s">
        <v>974</v>
      </c>
      <c r="B112" s="13" t="s">
        <v>975</v>
      </c>
      <c r="C112" s="14" t="s">
        <v>77</v>
      </c>
      <c r="D112" s="13" t="s">
        <v>64</v>
      </c>
      <c r="E112" s="13"/>
      <c r="F112" s="15" t="s">
        <v>582</v>
      </c>
      <c r="G112" s="16">
        <v>410105</v>
      </c>
      <c r="H112" s="13" t="s">
        <v>583</v>
      </c>
      <c r="I112" s="13"/>
      <c r="J112" s="17"/>
      <c r="K112" s="21"/>
      <c r="L112" s="20"/>
      <c r="M112" s="20"/>
      <c r="N112" s="20"/>
    </row>
    <row r="113" spans="1:14" ht="15" customHeight="1" x14ac:dyDescent="0.2">
      <c r="A113" s="13" t="s">
        <v>351</v>
      </c>
      <c r="B113" s="13" t="s">
        <v>352</v>
      </c>
      <c r="C113" s="14" t="s">
        <v>353</v>
      </c>
      <c r="D113" s="13" t="s">
        <v>64</v>
      </c>
      <c r="E113" s="13"/>
      <c r="F113" s="15" t="s">
        <v>586</v>
      </c>
      <c r="G113" s="16">
        <v>410425</v>
      </c>
      <c r="H113" s="13" t="s">
        <v>587</v>
      </c>
      <c r="I113" s="13"/>
      <c r="J113" s="17"/>
      <c r="K113" s="21"/>
      <c r="L113" s="20"/>
      <c r="M113" s="20"/>
      <c r="N113" s="20"/>
    </row>
    <row r="114" spans="1:14" ht="15" customHeight="1" x14ac:dyDescent="0.2">
      <c r="A114" s="13" t="s">
        <v>914</v>
      </c>
      <c r="B114" s="13" t="s">
        <v>352</v>
      </c>
      <c r="C114" s="14" t="s">
        <v>353</v>
      </c>
      <c r="D114" s="13" t="s">
        <v>64</v>
      </c>
      <c r="E114" s="13"/>
      <c r="F114" s="15" t="s">
        <v>590</v>
      </c>
      <c r="G114" s="16">
        <v>410108</v>
      </c>
      <c r="H114" s="13" t="s">
        <v>591</v>
      </c>
      <c r="I114" s="13"/>
      <c r="J114" s="17"/>
      <c r="K114" s="21"/>
      <c r="L114" s="20"/>
      <c r="M114" s="20"/>
      <c r="N114" s="20"/>
    </row>
    <row r="115" spans="1:14" ht="15" customHeight="1" x14ac:dyDescent="0.2">
      <c r="A115" s="13" t="s">
        <v>493</v>
      </c>
      <c r="B115" s="13" t="s">
        <v>494</v>
      </c>
      <c r="C115" s="14" t="s">
        <v>257</v>
      </c>
      <c r="D115" s="13" t="s">
        <v>64</v>
      </c>
      <c r="E115" s="13"/>
      <c r="F115" s="15" t="s">
        <v>594</v>
      </c>
      <c r="G115" s="16">
        <v>410481</v>
      </c>
      <c r="H115" s="13" t="s">
        <v>595</v>
      </c>
      <c r="I115" s="13"/>
      <c r="J115" s="17"/>
      <c r="K115" s="21"/>
      <c r="L115" s="20"/>
      <c r="M115" s="20"/>
      <c r="N115" s="20"/>
    </row>
    <row r="116" spans="1:14" ht="15" customHeight="1" x14ac:dyDescent="0.2">
      <c r="A116" s="13" t="s">
        <v>80</v>
      </c>
      <c r="B116" s="13" t="s">
        <v>81</v>
      </c>
      <c r="C116" s="14" t="s">
        <v>82</v>
      </c>
      <c r="D116" s="13" t="s">
        <v>64</v>
      </c>
      <c r="E116" s="13"/>
      <c r="F116" s="15" t="s">
        <v>598</v>
      </c>
      <c r="G116" s="16">
        <v>410109</v>
      </c>
      <c r="H116" s="13" t="s">
        <v>599</v>
      </c>
      <c r="I116" s="13"/>
      <c r="J116" s="17"/>
      <c r="K116" s="21"/>
      <c r="L116" s="20"/>
      <c r="M116" s="20"/>
      <c r="N116" s="20"/>
    </row>
    <row r="117" spans="1:14" ht="15" customHeight="1" x14ac:dyDescent="0.2">
      <c r="A117" s="13" t="s">
        <v>544</v>
      </c>
      <c r="B117" s="13" t="s">
        <v>545</v>
      </c>
      <c r="C117" s="14" t="s">
        <v>179</v>
      </c>
      <c r="D117" s="13" t="s">
        <v>64</v>
      </c>
      <c r="E117" s="13"/>
      <c r="F117" s="15" t="s">
        <v>602</v>
      </c>
      <c r="G117" s="16">
        <v>410110</v>
      </c>
      <c r="H117" s="13" t="s">
        <v>603</v>
      </c>
      <c r="I117" s="13"/>
      <c r="J117" s="17"/>
      <c r="K117" s="21"/>
      <c r="L117" s="20"/>
      <c r="M117" s="20"/>
      <c r="N117" s="20"/>
    </row>
    <row r="118" spans="1:14" ht="15" customHeight="1" x14ac:dyDescent="0.2">
      <c r="A118" s="13" t="s">
        <v>616</v>
      </c>
      <c r="B118" s="13" t="s">
        <v>617</v>
      </c>
      <c r="C118" s="14" t="s">
        <v>241</v>
      </c>
      <c r="D118" s="13" t="s">
        <v>64</v>
      </c>
      <c r="E118" s="13"/>
      <c r="F118" s="15" t="s">
        <v>606</v>
      </c>
      <c r="G118" s="16">
        <v>410111</v>
      </c>
      <c r="H118" s="13" t="s">
        <v>607</v>
      </c>
      <c r="I118" s="13"/>
      <c r="J118" s="17"/>
      <c r="K118" s="21"/>
      <c r="L118" s="20"/>
      <c r="M118" s="20"/>
      <c r="N118" s="20"/>
    </row>
    <row r="119" spans="1:14" ht="15" customHeight="1" x14ac:dyDescent="0.2">
      <c r="A119" s="13" t="s">
        <v>171</v>
      </c>
      <c r="B119" s="13" t="s">
        <v>172</v>
      </c>
      <c r="C119" s="14" t="s">
        <v>173</v>
      </c>
      <c r="D119" s="13" t="s">
        <v>64</v>
      </c>
      <c r="E119" s="13"/>
      <c r="F119" s="15" t="s">
        <v>610</v>
      </c>
      <c r="G119" s="16">
        <v>410113</v>
      </c>
      <c r="H119" s="13" t="s">
        <v>611</v>
      </c>
      <c r="I119" s="13"/>
      <c r="J119" s="17"/>
      <c r="K119" s="21"/>
      <c r="L119" s="20"/>
      <c r="M119" s="20"/>
      <c r="N119" s="20"/>
    </row>
    <row r="120" spans="1:14" ht="15" customHeight="1" x14ac:dyDescent="0.2">
      <c r="A120" s="13" t="s">
        <v>898</v>
      </c>
      <c r="B120" s="13" t="s">
        <v>899</v>
      </c>
      <c r="C120" s="14" t="s">
        <v>246</v>
      </c>
      <c r="D120" s="13" t="s">
        <v>64</v>
      </c>
      <c r="E120" s="13"/>
      <c r="F120" s="15" t="s">
        <v>614</v>
      </c>
      <c r="G120" s="16">
        <v>410469</v>
      </c>
      <c r="H120" s="13" t="s">
        <v>615</v>
      </c>
      <c r="I120" s="13"/>
      <c r="J120" s="17"/>
      <c r="K120" s="21"/>
      <c r="L120" s="20"/>
      <c r="M120" s="20"/>
      <c r="N120" s="20"/>
    </row>
    <row r="121" spans="1:14" ht="15" customHeight="1" x14ac:dyDescent="0.2">
      <c r="A121" s="13" t="s">
        <v>763</v>
      </c>
      <c r="B121" s="13" t="s">
        <v>764</v>
      </c>
      <c r="C121" s="14" t="s">
        <v>82</v>
      </c>
      <c r="D121" s="13" t="s">
        <v>64</v>
      </c>
      <c r="E121" s="13"/>
      <c r="F121" s="15" t="s">
        <v>618</v>
      </c>
      <c r="G121" s="16">
        <v>410116</v>
      </c>
      <c r="H121" s="13" t="s">
        <v>619</v>
      </c>
      <c r="I121" s="13"/>
      <c r="J121" s="17"/>
      <c r="K121" s="21"/>
      <c r="L121" s="20"/>
      <c r="M121" s="20"/>
      <c r="N121" s="20"/>
    </row>
    <row r="122" spans="1:14" ht="15" customHeight="1" x14ac:dyDescent="0.2">
      <c r="A122" s="13" t="s">
        <v>311</v>
      </c>
      <c r="B122" s="13" t="s">
        <v>312</v>
      </c>
      <c r="C122" s="14" t="s">
        <v>116</v>
      </c>
      <c r="D122" s="13" t="s">
        <v>64</v>
      </c>
      <c r="E122" s="13"/>
      <c r="F122" s="15" t="s">
        <v>622</v>
      </c>
      <c r="G122" s="16">
        <v>410421</v>
      </c>
      <c r="H122" s="13" t="s">
        <v>623</v>
      </c>
      <c r="I122" s="13"/>
      <c r="J122" s="17"/>
      <c r="K122" s="21"/>
      <c r="L122" s="20"/>
      <c r="M122" s="20"/>
      <c r="N122" s="20"/>
    </row>
    <row r="123" spans="1:14" ht="15" customHeight="1" x14ac:dyDescent="0.2">
      <c r="A123" s="13" t="s">
        <v>261</v>
      </c>
      <c r="B123" s="13" t="s">
        <v>262</v>
      </c>
      <c r="C123" s="14" t="s">
        <v>173</v>
      </c>
      <c r="D123" s="13" t="s">
        <v>64</v>
      </c>
      <c r="E123" s="13"/>
      <c r="F123" s="15" t="s">
        <v>626</v>
      </c>
      <c r="G123" s="16">
        <v>410446</v>
      </c>
      <c r="H123" s="13" t="s">
        <v>627</v>
      </c>
      <c r="I123" s="13"/>
      <c r="J123" s="17"/>
      <c r="K123" s="21"/>
      <c r="L123" s="20"/>
      <c r="M123" s="20"/>
      <c r="N123" s="20"/>
    </row>
    <row r="124" spans="1:14" ht="15" customHeight="1" x14ac:dyDescent="0.2">
      <c r="A124" s="13" t="s">
        <v>604</v>
      </c>
      <c r="B124" s="13" t="s">
        <v>605</v>
      </c>
      <c r="C124" s="14" t="s">
        <v>533</v>
      </c>
      <c r="D124" s="13" t="s">
        <v>64</v>
      </c>
      <c r="E124" s="13"/>
      <c r="F124" s="15" t="s">
        <v>630</v>
      </c>
      <c r="G124" s="16">
        <v>410118</v>
      </c>
      <c r="H124" s="13" t="s">
        <v>631</v>
      </c>
      <c r="I124" s="13"/>
      <c r="J124" s="17"/>
      <c r="K124" s="21"/>
      <c r="L124" s="20"/>
      <c r="M124" s="20"/>
      <c r="N124" s="20"/>
    </row>
    <row r="125" spans="1:14" ht="15" customHeight="1" x14ac:dyDescent="0.2">
      <c r="A125" s="13" t="s">
        <v>362</v>
      </c>
      <c r="B125" s="13" t="s">
        <v>363</v>
      </c>
      <c r="C125" s="14" t="s">
        <v>82</v>
      </c>
      <c r="D125" s="13" t="s">
        <v>64</v>
      </c>
      <c r="E125" s="13"/>
      <c r="F125" s="15" t="s">
        <v>634</v>
      </c>
      <c r="G125" s="16">
        <v>410902</v>
      </c>
      <c r="H125" s="13" t="s">
        <v>635</v>
      </c>
      <c r="I125" s="13"/>
      <c r="J125" s="17"/>
      <c r="K125" s="21"/>
      <c r="L125" s="20"/>
      <c r="M125" s="20"/>
      <c r="N125" s="20"/>
    </row>
    <row r="126" spans="1:14" ht="15" customHeight="1" x14ac:dyDescent="0.2">
      <c r="A126" s="13" t="s">
        <v>234</v>
      </c>
      <c r="B126" s="13" t="s">
        <v>235</v>
      </c>
      <c r="C126" s="14" t="s">
        <v>151</v>
      </c>
      <c r="D126" s="13" t="s">
        <v>64</v>
      </c>
      <c r="E126" s="13"/>
      <c r="F126" s="15" t="s">
        <v>638</v>
      </c>
      <c r="G126" s="16">
        <v>410120</v>
      </c>
      <c r="H126" s="13" t="s">
        <v>639</v>
      </c>
      <c r="I126" s="13"/>
      <c r="J126" s="17"/>
      <c r="K126" s="21"/>
      <c r="L126" s="20"/>
      <c r="M126" s="20"/>
      <c r="N126" s="20"/>
    </row>
    <row r="127" spans="1:14" ht="15" customHeight="1" x14ac:dyDescent="0.2">
      <c r="A127" s="13" t="s">
        <v>772</v>
      </c>
      <c r="B127" s="13" t="s">
        <v>773</v>
      </c>
      <c r="C127" s="14" t="s">
        <v>195</v>
      </c>
      <c r="D127" s="13" t="s">
        <v>64</v>
      </c>
      <c r="E127" s="13"/>
      <c r="F127" s="15" t="s">
        <v>642</v>
      </c>
      <c r="G127" s="16">
        <v>410361</v>
      </c>
      <c r="H127" s="13" t="s">
        <v>643</v>
      </c>
      <c r="I127" s="13"/>
      <c r="J127" s="17"/>
      <c r="K127" s="21"/>
      <c r="L127" s="20"/>
      <c r="M127" s="20"/>
      <c r="N127" s="20"/>
    </row>
    <row r="128" spans="1:14" ht="15" customHeight="1" x14ac:dyDescent="0.2">
      <c r="A128" s="13" t="s">
        <v>464</v>
      </c>
      <c r="B128" s="13" t="s">
        <v>465</v>
      </c>
      <c r="C128" s="14" t="s">
        <v>70</v>
      </c>
      <c r="D128" s="13" t="s">
        <v>64</v>
      </c>
      <c r="E128" s="13"/>
      <c r="F128" s="15" t="s">
        <v>646</v>
      </c>
      <c r="G128" s="16">
        <v>410008</v>
      </c>
      <c r="H128" s="13" t="s">
        <v>647</v>
      </c>
      <c r="I128" s="13"/>
      <c r="J128" s="17"/>
      <c r="K128" s="21"/>
      <c r="L128" s="20"/>
      <c r="M128" s="20"/>
      <c r="N128" s="20"/>
    </row>
    <row r="129" spans="1:14" ht="15" customHeight="1" x14ac:dyDescent="0.2">
      <c r="A129" s="13" t="s">
        <v>86</v>
      </c>
      <c r="B129" s="13" t="s">
        <v>87</v>
      </c>
      <c r="C129" s="14" t="s">
        <v>88</v>
      </c>
      <c r="D129" s="13" t="s">
        <v>64</v>
      </c>
      <c r="E129" s="13"/>
      <c r="F129" s="15" t="s">
        <v>650</v>
      </c>
      <c r="G129" s="16">
        <v>410357</v>
      </c>
      <c r="H129" s="13" t="s">
        <v>651</v>
      </c>
      <c r="I129" s="13"/>
      <c r="J129" s="17"/>
      <c r="K129" s="21"/>
      <c r="L129" s="20"/>
      <c r="M129" s="20"/>
      <c r="N129" s="20"/>
    </row>
    <row r="130" spans="1:14" ht="15" customHeight="1" x14ac:dyDescent="0.2">
      <c r="A130" s="13" t="s">
        <v>883</v>
      </c>
      <c r="B130" s="13" t="s">
        <v>884</v>
      </c>
      <c r="C130" s="14" t="s">
        <v>151</v>
      </c>
      <c r="D130" s="13" t="s">
        <v>64</v>
      </c>
      <c r="E130" s="13"/>
      <c r="F130" s="15" t="s">
        <v>654</v>
      </c>
      <c r="G130" s="16">
        <v>410121</v>
      </c>
      <c r="H130" s="13" t="s">
        <v>655</v>
      </c>
      <c r="I130" s="13"/>
      <c r="J130" s="17"/>
      <c r="K130" s="21"/>
      <c r="L130" s="20"/>
      <c r="M130" s="20"/>
      <c r="N130" s="20"/>
    </row>
    <row r="131" spans="1:14" ht="15" customHeight="1" x14ac:dyDescent="0.2">
      <c r="A131" s="13" t="s">
        <v>331</v>
      </c>
      <c r="B131" s="13" t="s">
        <v>332</v>
      </c>
      <c r="C131" s="14" t="s">
        <v>173</v>
      </c>
      <c r="D131" s="13" t="s">
        <v>64</v>
      </c>
      <c r="E131" s="13"/>
      <c r="F131" s="15" t="s">
        <v>658</v>
      </c>
      <c r="G131" s="16">
        <v>410122</v>
      </c>
      <c r="H131" s="13" t="s">
        <v>659</v>
      </c>
      <c r="I131" s="13"/>
      <c r="J131" s="17"/>
      <c r="K131" s="21"/>
      <c r="L131" s="20"/>
      <c r="M131" s="20"/>
      <c r="N131" s="20"/>
    </row>
    <row r="132" spans="1:14" ht="15" customHeight="1" x14ac:dyDescent="0.2">
      <c r="A132" s="13" t="s">
        <v>971</v>
      </c>
      <c r="B132" s="13" t="s">
        <v>972</v>
      </c>
      <c r="C132" s="14" t="s">
        <v>394</v>
      </c>
      <c r="D132" s="13" t="s">
        <v>64</v>
      </c>
      <c r="E132" s="13"/>
      <c r="F132" s="15" t="s">
        <v>662</v>
      </c>
      <c r="G132" s="16">
        <v>410124</v>
      </c>
      <c r="H132" s="13" t="s">
        <v>663</v>
      </c>
      <c r="I132" s="13"/>
      <c r="J132" s="17"/>
      <c r="K132" s="21"/>
      <c r="L132" s="20"/>
      <c r="M132" s="20"/>
      <c r="N132" s="20"/>
    </row>
    <row r="133" spans="1:14" ht="15" customHeight="1" x14ac:dyDescent="0.2">
      <c r="A133" s="13" t="s">
        <v>826</v>
      </c>
      <c r="B133" s="13" t="s">
        <v>827</v>
      </c>
      <c r="C133" s="14" t="s">
        <v>257</v>
      </c>
      <c r="D133" s="13" t="s">
        <v>64</v>
      </c>
      <c r="E133" s="13"/>
      <c r="F133" s="15" t="s">
        <v>666</v>
      </c>
      <c r="G133" s="16">
        <v>410127</v>
      </c>
      <c r="H133" s="13" t="s">
        <v>667</v>
      </c>
      <c r="I133" s="13"/>
      <c r="J133" s="17"/>
      <c r="K133" s="21"/>
      <c r="L133" s="20"/>
      <c r="M133" s="20"/>
      <c r="N133" s="20"/>
    </row>
    <row r="134" spans="1:14" ht="15" customHeight="1" x14ac:dyDescent="0.2">
      <c r="A134" s="13" t="s">
        <v>874</v>
      </c>
      <c r="B134" s="13" t="s">
        <v>875</v>
      </c>
      <c r="C134" s="14" t="s">
        <v>179</v>
      </c>
      <c r="D134" s="13" t="s">
        <v>64</v>
      </c>
      <c r="E134" s="13"/>
      <c r="F134" s="15" t="s">
        <v>670</v>
      </c>
      <c r="G134" s="16">
        <v>410384</v>
      </c>
      <c r="H134" s="13" t="s">
        <v>671</v>
      </c>
      <c r="I134" s="13"/>
      <c r="J134" s="17"/>
      <c r="K134" s="21"/>
      <c r="L134" s="20"/>
      <c r="M134" s="20"/>
      <c r="N134" s="20"/>
    </row>
    <row r="135" spans="1:14" ht="15" customHeight="1" x14ac:dyDescent="0.2">
      <c r="A135" s="13" t="s">
        <v>977</v>
      </c>
      <c r="B135" s="13" t="s">
        <v>875</v>
      </c>
      <c r="C135" s="14" t="s">
        <v>179</v>
      </c>
      <c r="D135" s="13" t="s">
        <v>64</v>
      </c>
      <c r="E135" s="13"/>
      <c r="F135" s="15" t="s">
        <v>674</v>
      </c>
      <c r="G135" s="16">
        <v>410126</v>
      </c>
      <c r="H135" s="13" t="s">
        <v>675</v>
      </c>
      <c r="I135" s="13"/>
      <c r="J135" s="17"/>
      <c r="K135" s="21"/>
      <c r="L135" s="20"/>
      <c r="M135" s="20"/>
      <c r="N135" s="20"/>
    </row>
    <row r="136" spans="1:14" ht="15" customHeight="1" x14ac:dyDescent="0.2">
      <c r="A136" s="13" t="s">
        <v>754</v>
      </c>
      <c r="B136" s="13" t="s">
        <v>755</v>
      </c>
      <c r="C136" s="14" t="s">
        <v>179</v>
      </c>
      <c r="D136" s="13" t="s">
        <v>64</v>
      </c>
      <c r="E136" s="13"/>
      <c r="F136" s="15" t="s">
        <v>678</v>
      </c>
      <c r="G136" s="16">
        <v>410125</v>
      </c>
      <c r="H136" s="13" t="s">
        <v>679</v>
      </c>
      <c r="I136" s="13"/>
      <c r="J136" s="17"/>
      <c r="K136" s="21"/>
      <c r="L136" s="20"/>
      <c r="M136" s="20"/>
      <c r="N136" s="20"/>
    </row>
    <row r="137" spans="1:14" ht="15" customHeight="1" x14ac:dyDescent="0.2">
      <c r="A137" s="23" t="s">
        <v>979</v>
      </c>
      <c r="B137" s="13" t="s">
        <v>980</v>
      </c>
      <c r="C137" s="14" t="s">
        <v>533</v>
      </c>
      <c r="D137" s="13" t="s">
        <v>64</v>
      </c>
      <c r="E137" s="13"/>
      <c r="F137" s="15" t="s">
        <v>682</v>
      </c>
      <c r="G137" s="16">
        <v>410128</v>
      </c>
      <c r="H137" s="13" t="s">
        <v>683</v>
      </c>
      <c r="I137" s="13"/>
      <c r="J137" s="17"/>
      <c r="K137" s="21"/>
      <c r="L137" s="20"/>
      <c r="M137" s="20"/>
      <c r="N137" s="20"/>
    </row>
    <row r="138" spans="1:14" ht="15" customHeight="1" x14ac:dyDescent="0.2">
      <c r="A138" s="13" t="s">
        <v>982</v>
      </c>
      <c r="B138" s="13" t="s">
        <v>983</v>
      </c>
      <c r="C138" s="14" t="s">
        <v>93</v>
      </c>
      <c r="D138" s="13" t="s">
        <v>64</v>
      </c>
      <c r="E138" s="13"/>
      <c r="F138" s="15" t="s">
        <v>686</v>
      </c>
      <c r="G138" s="16">
        <v>410129</v>
      </c>
      <c r="H138" s="13" t="s">
        <v>687</v>
      </c>
      <c r="I138" s="13"/>
      <c r="J138" s="17"/>
      <c r="K138" s="21"/>
      <c r="L138" s="20"/>
      <c r="M138" s="20"/>
      <c r="N138" s="20"/>
    </row>
    <row r="139" spans="1:14" ht="15" customHeight="1" x14ac:dyDescent="0.2">
      <c r="A139" s="13" t="s">
        <v>91</v>
      </c>
      <c r="B139" s="13" t="s">
        <v>92</v>
      </c>
      <c r="C139" s="14" t="s">
        <v>93</v>
      </c>
      <c r="D139" s="13" t="s">
        <v>64</v>
      </c>
      <c r="E139" s="13"/>
      <c r="F139" s="15" t="s">
        <v>690</v>
      </c>
      <c r="G139" s="16">
        <v>410130</v>
      </c>
      <c r="H139" s="13" t="s">
        <v>691</v>
      </c>
      <c r="I139" s="13"/>
      <c r="J139" s="17"/>
      <c r="K139" s="21"/>
      <c r="L139" s="20"/>
      <c r="M139" s="20"/>
      <c r="N139" s="20"/>
    </row>
    <row r="140" spans="1:14" ht="15" customHeight="1" x14ac:dyDescent="0.2">
      <c r="A140" s="13" t="s">
        <v>760</v>
      </c>
      <c r="B140" s="13" t="s">
        <v>761</v>
      </c>
      <c r="C140" s="14" t="s">
        <v>88</v>
      </c>
      <c r="D140" s="13" t="s">
        <v>64</v>
      </c>
      <c r="E140" s="13"/>
      <c r="F140" s="15" t="s">
        <v>694</v>
      </c>
      <c r="G140" s="16">
        <v>410112</v>
      </c>
      <c r="H140" s="13" t="s">
        <v>695</v>
      </c>
      <c r="I140" s="13"/>
      <c r="J140" s="17"/>
      <c r="K140" s="21"/>
      <c r="L140" s="20"/>
      <c r="M140" s="20"/>
      <c r="N140" s="20"/>
    </row>
    <row r="141" spans="1:14" ht="15" customHeight="1" x14ac:dyDescent="0.2">
      <c r="A141" s="13" t="s">
        <v>564</v>
      </c>
      <c r="B141" s="13" t="s">
        <v>565</v>
      </c>
      <c r="C141" s="14" t="s">
        <v>486</v>
      </c>
      <c r="D141" s="13" t="s">
        <v>64</v>
      </c>
      <c r="E141" s="13"/>
      <c r="F141" s="15" t="s">
        <v>698</v>
      </c>
      <c r="G141" s="16">
        <v>410132</v>
      </c>
      <c r="H141" s="13" t="s">
        <v>699</v>
      </c>
      <c r="I141" s="13"/>
      <c r="J141" s="17"/>
      <c r="K141" s="21"/>
      <c r="L141" s="20"/>
      <c r="M141" s="20"/>
      <c r="N141" s="20"/>
    </row>
    <row r="142" spans="1:14" ht="15" customHeight="1" x14ac:dyDescent="0.2">
      <c r="A142" s="13" t="s">
        <v>680</v>
      </c>
      <c r="B142" s="13" t="s">
        <v>681</v>
      </c>
      <c r="C142" s="14" t="s">
        <v>533</v>
      </c>
      <c r="D142" s="13" t="s">
        <v>64</v>
      </c>
      <c r="E142" s="13"/>
      <c r="F142" s="15" t="s">
        <v>702</v>
      </c>
      <c r="G142" s="16">
        <v>410134</v>
      </c>
      <c r="H142" s="13" t="s">
        <v>703</v>
      </c>
      <c r="I142" s="13"/>
      <c r="J142" s="17"/>
      <c r="K142" s="21"/>
      <c r="L142" s="20"/>
      <c r="M142" s="20"/>
      <c r="N142" s="20"/>
    </row>
    <row r="143" spans="1:14" ht="15" customHeight="1" x14ac:dyDescent="0.2">
      <c r="A143" s="13" t="s">
        <v>985</v>
      </c>
      <c r="B143" s="13" t="s">
        <v>986</v>
      </c>
      <c r="C143" s="14" t="s">
        <v>179</v>
      </c>
      <c r="D143" s="13" t="s">
        <v>64</v>
      </c>
      <c r="E143" s="13"/>
      <c r="F143" s="15" t="s">
        <v>706</v>
      </c>
      <c r="G143" s="16">
        <v>410136</v>
      </c>
      <c r="H143" s="13" t="s">
        <v>707</v>
      </c>
      <c r="I143" s="13"/>
      <c r="J143" s="17"/>
      <c r="K143" s="21"/>
      <c r="L143" s="20"/>
      <c r="M143" s="20"/>
      <c r="N143" s="20"/>
    </row>
    <row r="144" spans="1:14" ht="15" customHeight="1" x14ac:dyDescent="0.2">
      <c r="A144" s="13" t="s">
        <v>149</v>
      </c>
      <c r="B144" s="13" t="s">
        <v>150</v>
      </c>
      <c r="C144" s="14" t="s">
        <v>151</v>
      </c>
      <c r="D144" s="13" t="s">
        <v>64</v>
      </c>
      <c r="E144" s="13"/>
      <c r="F144" s="15" t="s">
        <v>710</v>
      </c>
      <c r="G144" s="16">
        <v>410137</v>
      </c>
      <c r="H144" s="13" t="s">
        <v>711</v>
      </c>
      <c r="I144" s="13"/>
      <c r="J144" s="17"/>
      <c r="K144" s="21"/>
      <c r="L144" s="20"/>
      <c r="M144" s="20"/>
      <c r="N144" s="20"/>
    </row>
    <row r="145" spans="1:14" ht="15" customHeight="1" x14ac:dyDescent="0.2">
      <c r="A145" s="13" t="s">
        <v>527</v>
      </c>
      <c r="B145" s="13" t="s">
        <v>528</v>
      </c>
      <c r="C145" s="14" t="s">
        <v>109</v>
      </c>
      <c r="D145" s="13" t="s">
        <v>64</v>
      </c>
      <c r="E145" s="13"/>
      <c r="F145" s="15" t="s">
        <v>714</v>
      </c>
      <c r="G145" s="16">
        <v>410138</v>
      </c>
      <c r="H145" s="13" t="s">
        <v>715</v>
      </c>
      <c r="I145" s="13"/>
      <c r="J145" s="17"/>
      <c r="K145" s="21"/>
      <c r="L145" s="20"/>
      <c r="M145" s="20"/>
      <c r="N145" s="20"/>
    </row>
    <row r="146" spans="1:14" ht="15" customHeight="1" x14ac:dyDescent="0.2">
      <c r="A146" s="13" t="s">
        <v>457</v>
      </c>
      <c r="B146" s="13" t="s">
        <v>458</v>
      </c>
      <c r="C146" s="14" t="s">
        <v>162</v>
      </c>
      <c r="D146" s="13" t="s">
        <v>64</v>
      </c>
      <c r="E146" s="13"/>
      <c r="F146" s="15" t="s">
        <v>718</v>
      </c>
      <c r="G146" s="16">
        <v>410413</v>
      </c>
      <c r="H146" s="13" t="s">
        <v>719</v>
      </c>
      <c r="I146" s="13"/>
      <c r="J146" s="17"/>
      <c r="K146" s="21"/>
      <c r="L146" s="20"/>
      <c r="M146" s="20"/>
      <c r="N146" s="20"/>
    </row>
    <row r="147" spans="1:14" ht="15" customHeight="1" x14ac:dyDescent="0.2">
      <c r="A147" s="13" t="s">
        <v>100</v>
      </c>
      <c r="B147" s="13" t="s">
        <v>101</v>
      </c>
      <c r="C147" s="14" t="s">
        <v>88</v>
      </c>
      <c r="D147" s="13" t="s">
        <v>64</v>
      </c>
      <c r="E147" s="13"/>
      <c r="F147" s="15" t="s">
        <v>722</v>
      </c>
      <c r="G147" s="16">
        <v>410489</v>
      </c>
      <c r="H147" s="13" t="s">
        <v>723</v>
      </c>
      <c r="I147" s="13"/>
      <c r="J147" s="17"/>
      <c r="K147" s="21"/>
      <c r="L147" s="20"/>
      <c r="M147" s="20"/>
      <c r="N147" s="20"/>
    </row>
    <row r="148" spans="1:14" ht="15" customHeight="1" x14ac:dyDescent="0.2">
      <c r="A148" s="13" t="s">
        <v>104</v>
      </c>
      <c r="B148" s="13" t="s">
        <v>105</v>
      </c>
      <c r="C148" s="14" t="s">
        <v>88</v>
      </c>
      <c r="D148" s="13" t="s">
        <v>64</v>
      </c>
      <c r="E148" s="13"/>
      <c r="F148" s="15" t="s">
        <v>727</v>
      </c>
      <c r="G148" s="16">
        <v>410381</v>
      </c>
      <c r="H148" s="13" t="s">
        <v>728</v>
      </c>
      <c r="I148" s="13"/>
      <c r="J148" s="17"/>
      <c r="K148" s="21"/>
      <c r="L148" s="20"/>
      <c r="M148" s="20"/>
      <c r="N148" s="20"/>
    </row>
    <row r="149" spans="1:14" ht="15" customHeight="1" x14ac:dyDescent="0.2">
      <c r="A149" s="13" t="s">
        <v>107</v>
      </c>
      <c r="B149" s="13" t="s">
        <v>108</v>
      </c>
      <c r="C149" s="14" t="s">
        <v>109</v>
      </c>
      <c r="D149" s="13" t="s">
        <v>64</v>
      </c>
      <c r="E149" s="13"/>
      <c r="F149" s="15" t="s">
        <v>731</v>
      </c>
      <c r="G149" s="16">
        <v>410392</v>
      </c>
      <c r="H149" s="13" t="s">
        <v>732</v>
      </c>
      <c r="I149" s="13"/>
      <c r="J149" s="17"/>
      <c r="K149" s="21"/>
      <c r="L149" s="20"/>
      <c r="M149" s="20"/>
      <c r="N149" s="20"/>
    </row>
    <row r="150" spans="1:14" ht="15" customHeight="1" x14ac:dyDescent="0.2">
      <c r="A150" s="13" t="s">
        <v>835</v>
      </c>
      <c r="B150" s="13" t="s">
        <v>836</v>
      </c>
      <c r="C150" s="14" t="s">
        <v>109</v>
      </c>
      <c r="D150" s="13" t="s">
        <v>64</v>
      </c>
      <c r="E150" s="13"/>
      <c r="F150" s="15" t="s">
        <v>735</v>
      </c>
      <c r="G150" s="15">
        <v>410141</v>
      </c>
      <c r="H150" s="13"/>
      <c r="I150" s="13"/>
      <c r="J150" s="17"/>
      <c r="K150" s="21"/>
      <c r="L150" s="20"/>
      <c r="M150" s="20"/>
      <c r="N150" s="20"/>
    </row>
    <row r="151" spans="1:14" ht="15" customHeight="1" x14ac:dyDescent="0.2">
      <c r="A151" s="13" t="s">
        <v>790</v>
      </c>
      <c r="B151" s="13" t="s">
        <v>791</v>
      </c>
      <c r="C151" s="14" t="s">
        <v>151</v>
      </c>
      <c r="D151" s="13" t="s">
        <v>64</v>
      </c>
      <c r="E151" s="13"/>
      <c r="F151" s="15" t="s">
        <v>738</v>
      </c>
      <c r="G151" s="15">
        <v>410395</v>
      </c>
      <c r="H151" s="13"/>
      <c r="I151" s="13"/>
      <c r="J151" s="17"/>
      <c r="K151" s="21"/>
      <c r="L151" s="20"/>
      <c r="M151" s="20"/>
      <c r="N151" s="20"/>
    </row>
    <row r="152" spans="1:14" ht="15" customHeight="1" x14ac:dyDescent="0.2">
      <c r="A152" s="13" t="s">
        <v>916</v>
      </c>
      <c r="B152" s="13" t="s">
        <v>917</v>
      </c>
      <c r="C152" s="14" t="s">
        <v>173</v>
      </c>
      <c r="D152" s="13" t="s">
        <v>64</v>
      </c>
      <c r="E152" s="13"/>
      <c r="F152" s="15" t="s">
        <v>741</v>
      </c>
      <c r="G152" s="15">
        <v>410360</v>
      </c>
      <c r="H152" s="13"/>
      <c r="I152" s="13"/>
      <c r="J152" s="17"/>
      <c r="K152" s="21"/>
      <c r="L152" s="20"/>
      <c r="M152" s="20"/>
      <c r="N152" s="20"/>
    </row>
    <row r="153" spans="1:14" ht="15" customHeight="1" x14ac:dyDescent="0.2">
      <c r="A153" s="13" t="s">
        <v>793</v>
      </c>
      <c r="B153" s="13" t="s">
        <v>794</v>
      </c>
      <c r="C153" s="14" t="s">
        <v>292</v>
      </c>
      <c r="D153" s="13" t="s">
        <v>64</v>
      </c>
      <c r="E153" s="13"/>
      <c r="F153" s="15" t="s">
        <v>744</v>
      </c>
      <c r="G153" s="15">
        <v>410144</v>
      </c>
      <c r="H153" s="13"/>
      <c r="I153" s="13"/>
      <c r="J153" s="17"/>
      <c r="K153" s="21"/>
      <c r="L153" s="20"/>
      <c r="M153" s="20"/>
      <c r="N153" s="20"/>
    </row>
    <row r="154" spans="1:14" ht="15" customHeight="1" x14ac:dyDescent="0.2">
      <c r="A154" s="13" t="s">
        <v>987</v>
      </c>
      <c r="B154" s="13" t="s">
        <v>988</v>
      </c>
      <c r="C154" s="14" t="s">
        <v>82</v>
      </c>
      <c r="D154" s="13" t="s">
        <v>64</v>
      </c>
      <c r="E154" s="13"/>
      <c r="F154" s="15" t="s">
        <v>747</v>
      </c>
      <c r="G154" s="15">
        <v>410145</v>
      </c>
      <c r="H154" s="13"/>
      <c r="I154" s="13"/>
      <c r="J154" s="17"/>
      <c r="K154" s="21"/>
      <c r="L154" s="20"/>
      <c r="M154" s="20"/>
      <c r="N154" s="20"/>
    </row>
    <row r="155" spans="1:14" ht="15" customHeight="1" x14ac:dyDescent="0.2">
      <c r="A155" s="13" t="s">
        <v>584</v>
      </c>
      <c r="B155" s="13" t="s">
        <v>585</v>
      </c>
      <c r="C155" s="14" t="s">
        <v>82</v>
      </c>
      <c r="D155" s="13" t="s">
        <v>64</v>
      </c>
      <c r="E155" s="13"/>
      <c r="F155" s="15" t="s">
        <v>750</v>
      </c>
      <c r="G155" s="15">
        <v>410146</v>
      </c>
      <c r="H155" s="13"/>
      <c r="I155" s="13"/>
      <c r="J155" s="17"/>
      <c r="K155" s="21"/>
      <c r="L155" s="20"/>
      <c r="M155" s="20"/>
      <c r="N155" s="20"/>
    </row>
    <row r="156" spans="1:14" ht="15" customHeight="1" x14ac:dyDescent="0.2">
      <c r="A156" s="13" t="s">
        <v>199</v>
      </c>
      <c r="B156" s="13" t="s">
        <v>200</v>
      </c>
      <c r="C156" s="14" t="s">
        <v>173</v>
      </c>
      <c r="D156" s="13" t="s">
        <v>64</v>
      </c>
      <c r="E156" s="13"/>
      <c r="F156" s="15" t="s">
        <v>753</v>
      </c>
      <c r="G156" s="15">
        <v>410415</v>
      </c>
      <c r="H156" s="13"/>
      <c r="I156" s="13"/>
      <c r="J156" s="17"/>
      <c r="K156" s="21"/>
      <c r="L156" s="20"/>
      <c r="M156" s="20"/>
      <c r="N156" s="20"/>
    </row>
    <row r="157" spans="1:14" ht="15" customHeight="1" x14ac:dyDescent="0.2">
      <c r="A157" s="13" t="s">
        <v>480</v>
      </c>
      <c r="B157" s="13" t="s">
        <v>481</v>
      </c>
      <c r="C157" s="14" t="s">
        <v>88</v>
      </c>
      <c r="D157" s="13" t="s">
        <v>64</v>
      </c>
      <c r="E157" s="13"/>
      <c r="F157" s="15" t="s">
        <v>756</v>
      </c>
      <c r="G157" s="15">
        <v>410148</v>
      </c>
      <c r="H157" s="13"/>
      <c r="I157" s="13"/>
      <c r="J157" s="17"/>
      <c r="K157" s="21"/>
      <c r="L157" s="20"/>
      <c r="M157" s="20"/>
      <c r="N157" s="20"/>
    </row>
    <row r="158" spans="1:14" ht="15" customHeight="1" x14ac:dyDescent="0.2">
      <c r="A158" s="13" t="s">
        <v>832</v>
      </c>
      <c r="B158" s="13" t="s">
        <v>833</v>
      </c>
      <c r="C158" s="14" t="s">
        <v>292</v>
      </c>
      <c r="D158" s="13" t="s">
        <v>64</v>
      </c>
      <c r="E158" s="13"/>
      <c r="F158" s="15" t="s">
        <v>759</v>
      </c>
      <c r="G158" s="15">
        <v>410149</v>
      </c>
      <c r="H158" s="13"/>
      <c r="I158" s="13"/>
      <c r="J158" s="17"/>
      <c r="K158" s="21"/>
      <c r="L158" s="20"/>
      <c r="M158" s="20"/>
      <c r="N158" s="20"/>
    </row>
    <row r="159" spans="1:14" ht="15" customHeight="1" x14ac:dyDescent="0.2">
      <c r="A159" s="13" t="s">
        <v>990</v>
      </c>
      <c r="B159" s="13" t="s">
        <v>991</v>
      </c>
      <c r="C159" s="14" t="s">
        <v>211</v>
      </c>
      <c r="D159" s="13" t="s">
        <v>64</v>
      </c>
      <c r="E159" s="13"/>
      <c r="F159" s="15" t="s">
        <v>762</v>
      </c>
      <c r="G159" s="15">
        <v>410150</v>
      </c>
      <c r="H159" s="13"/>
      <c r="I159" s="13"/>
      <c r="J159" s="17"/>
      <c r="K159" s="21"/>
      <c r="L159" s="20"/>
      <c r="M159" s="20"/>
      <c r="N159" s="20"/>
    </row>
    <row r="160" spans="1:14" ht="15" customHeight="1" x14ac:dyDescent="0.2">
      <c r="A160" s="13" t="s">
        <v>193</v>
      </c>
      <c r="B160" s="13" t="s">
        <v>194</v>
      </c>
      <c r="C160" s="14" t="s">
        <v>195</v>
      </c>
      <c r="D160" s="13" t="s">
        <v>64</v>
      </c>
      <c r="E160" s="13"/>
      <c r="F160" s="15" t="s">
        <v>765</v>
      </c>
      <c r="G160" s="15">
        <v>410152</v>
      </c>
      <c r="H160" s="13"/>
      <c r="I160" s="13"/>
      <c r="J160" s="17"/>
      <c r="K160" s="21"/>
      <c r="L160" s="20"/>
      <c r="M160" s="20"/>
      <c r="N160" s="20"/>
    </row>
    <row r="161" spans="1:14" ht="15" customHeight="1" x14ac:dyDescent="0.2">
      <c r="A161" s="13" t="s">
        <v>560</v>
      </c>
      <c r="B161" s="13" t="s">
        <v>561</v>
      </c>
      <c r="C161" s="14" t="s">
        <v>116</v>
      </c>
      <c r="D161" s="13" t="s">
        <v>64</v>
      </c>
      <c r="E161" s="13"/>
      <c r="F161" s="15" t="s">
        <v>768</v>
      </c>
      <c r="G161" s="15">
        <v>410352</v>
      </c>
      <c r="H161" s="13"/>
      <c r="I161" s="13"/>
      <c r="J161" s="17"/>
      <c r="K161" s="21"/>
      <c r="L161" s="20"/>
      <c r="M161" s="20"/>
      <c r="N161" s="20"/>
    </row>
    <row r="162" spans="1:14" ht="15" customHeight="1" x14ac:dyDescent="0.2">
      <c r="A162" s="13" t="s">
        <v>929</v>
      </c>
      <c r="B162" s="13" t="s">
        <v>561</v>
      </c>
      <c r="C162" s="14" t="s">
        <v>116</v>
      </c>
      <c r="D162" s="13" t="s">
        <v>64</v>
      </c>
      <c r="E162" s="13"/>
      <c r="F162" s="15" t="s">
        <v>771</v>
      </c>
      <c r="G162" s="15">
        <v>410153</v>
      </c>
      <c r="H162" s="13"/>
      <c r="I162" s="13"/>
      <c r="J162" s="17"/>
      <c r="K162" s="21"/>
      <c r="L162" s="20"/>
      <c r="M162" s="20"/>
      <c r="N162" s="20"/>
    </row>
    <row r="163" spans="1:14" ht="15" customHeight="1" x14ac:dyDescent="0.2">
      <c r="A163" s="13" t="s">
        <v>398</v>
      </c>
      <c r="B163" s="13" t="s">
        <v>399</v>
      </c>
      <c r="C163" s="14" t="s">
        <v>151</v>
      </c>
      <c r="D163" s="13" t="s">
        <v>64</v>
      </c>
      <c r="E163" s="13"/>
      <c r="F163" s="15" t="s">
        <v>774</v>
      </c>
      <c r="G163" s="15">
        <v>410462</v>
      </c>
      <c r="H163" s="13"/>
      <c r="I163" s="13"/>
      <c r="J163" s="17"/>
      <c r="K163" s="21"/>
      <c r="L163" s="20"/>
      <c r="M163" s="20"/>
      <c r="N163" s="20"/>
    </row>
    <row r="164" spans="1:14" ht="15" customHeight="1" x14ac:dyDescent="0.2">
      <c r="A164" s="13" t="s">
        <v>700</v>
      </c>
      <c r="B164" s="13" t="s">
        <v>701</v>
      </c>
      <c r="C164" s="14" t="s">
        <v>162</v>
      </c>
      <c r="D164" s="13" t="s">
        <v>64</v>
      </c>
      <c r="E164" s="13"/>
      <c r="F164" s="15" t="s">
        <v>776</v>
      </c>
      <c r="G164" s="15">
        <v>410155</v>
      </c>
      <c r="H164" s="13"/>
      <c r="I164" s="13"/>
      <c r="J164" s="17"/>
      <c r="K164" s="21"/>
      <c r="L164" s="20"/>
      <c r="M164" s="20"/>
      <c r="N164" s="20"/>
    </row>
    <row r="165" spans="1:14" ht="15" customHeight="1" x14ac:dyDescent="0.2">
      <c r="A165" s="13" t="s">
        <v>996</v>
      </c>
      <c r="B165" s="13" t="s">
        <v>997</v>
      </c>
      <c r="C165" s="14" t="s">
        <v>179</v>
      </c>
      <c r="D165" s="13" t="s">
        <v>64</v>
      </c>
      <c r="E165" s="13"/>
      <c r="F165" s="15" t="s">
        <v>779</v>
      </c>
      <c r="G165" s="15">
        <v>410156</v>
      </c>
      <c r="H165" s="13"/>
      <c r="I165" s="13"/>
      <c r="J165" s="17"/>
      <c r="K165" s="21"/>
      <c r="L165" s="20"/>
      <c r="M165" s="20"/>
      <c r="N165" s="20"/>
    </row>
    <row r="166" spans="1:14" ht="15" customHeight="1" x14ac:dyDescent="0.2">
      <c r="A166" s="13" t="s">
        <v>134</v>
      </c>
      <c r="B166" s="13" t="s">
        <v>135</v>
      </c>
      <c r="C166" s="14" t="s">
        <v>63</v>
      </c>
      <c r="D166" s="13" t="s">
        <v>64</v>
      </c>
      <c r="E166" s="13"/>
      <c r="F166" s="15" t="s">
        <v>782</v>
      </c>
      <c r="G166" s="15">
        <v>410157</v>
      </c>
      <c r="H166" s="13"/>
      <c r="I166" s="13"/>
      <c r="J166" s="17"/>
      <c r="K166" s="21"/>
      <c r="L166" s="20"/>
      <c r="M166" s="20"/>
      <c r="N166" s="20"/>
    </row>
    <row r="167" spans="1:14" ht="15" customHeight="1" x14ac:dyDescent="0.2">
      <c r="A167" s="13" t="s">
        <v>886</v>
      </c>
      <c r="B167" s="13" t="s">
        <v>135</v>
      </c>
      <c r="C167" s="14" t="s">
        <v>63</v>
      </c>
      <c r="D167" s="13" t="s">
        <v>64</v>
      </c>
      <c r="E167" s="13"/>
      <c r="F167" s="15" t="s">
        <v>785</v>
      </c>
      <c r="G167" s="15">
        <v>410414</v>
      </c>
      <c r="H167" s="13"/>
      <c r="I167" s="13"/>
      <c r="J167" s="17"/>
      <c r="K167" s="21"/>
      <c r="L167" s="20"/>
      <c r="M167" s="20"/>
      <c r="N167" s="20"/>
    </row>
    <row r="168" spans="1:14" ht="15" customHeight="1" x14ac:dyDescent="0.2">
      <c r="A168" s="22" t="s">
        <v>672</v>
      </c>
      <c r="B168" s="13" t="s">
        <v>673</v>
      </c>
      <c r="C168" s="14" t="s">
        <v>63</v>
      </c>
      <c r="D168" s="13" t="s">
        <v>64</v>
      </c>
      <c r="E168" s="13"/>
      <c r="F168" s="15" t="s">
        <v>789</v>
      </c>
      <c r="G168" s="15">
        <v>410147</v>
      </c>
      <c r="H168" s="13"/>
      <c r="I168" s="13"/>
      <c r="J168" s="17"/>
      <c r="K168" s="21"/>
      <c r="L168" s="20"/>
      <c r="M168" s="20"/>
      <c r="N168" s="20"/>
    </row>
    <row r="169" spans="1:14" ht="15" customHeight="1" x14ac:dyDescent="0.2">
      <c r="A169" s="13" t="s">
        <v>999</v>
      </c>
      <c r="B169" s="13" t="s">
        <v>1000</v>
      </c>
      <c r="C169" s="14" t="s">
        <v>130</v>
      </c>
      <c r="D169" s="13" t="s">
        <v>64</v>
      </c>
      <c r="E169" s="13"/>
      <c r="F169" s="15" t="s">
        <v>792</v>
      </c>
      <c r="G169" s="15">
        <v>410158</v>
      </c>
      <c r="H169" s="13"/>
      <c r="I169" s="13"/>
      <c r="J169" s="17"/>
      <c r="K169" s="21"/>
      <c r="L169" s="20"/>
      <c r="M169" s="20"/>
      <c r="N169" s="20"/>
    </row>
    <row r="170" spans="1:14" ht="15" customHeight="1" x14ac:dyDescent="0.2">
      <c r="A170" s="13" t="s">
        <v>783</v>
      </c>
      <c r="B170" s="13" t="s">
        <v>784</v>
      </c>
      <c r="C170" s="14" t="s">
        <v>151</v>
      </c>
      <c r="D170" s="13" t="s">
        <v>64</v>
      </c>
      <c r="E170" s="13"/>
      <c r="F170" s="15" t="s">
        <v>795</v>
      </c>
      <c r="G170" s="15">
        <v>410453</v>
      </c>
      <c r="H170" s="13"/>
      <c r="I170" s="13"/>
      <c r="J170" s="17"/>
      <c r="K170" s="21"/>
      <c r="L170" s="20"/>
      <c r="M170" s="20"/>
      <c r="N170" s="20"/>
    </row>
    <row r="171" spans="1:14" ht="15" customHeight="1" x14ac:dyDescent="0.2">
      <c r="A171" s="13" t="s">
        <v>880</v>
      </c>
      <c r="B171" s="13" t="s">
        <v>881</v>
      </c>
      <c r="C171" s="14" t="s">
        <v>151</v>
      </c>
      <c r="D171" s="13" t="s">
        <v>64</v>
      </c>
      <c r="E171" s="13"/>
      <c r="F171" s="15" t="s">
        <v>798</v>
      </c>
      <c r="G171" s="15">
        <v>410159</v>
      </c>
      <c r="H171" s="13"/>
      <c r="I171" s="13"/>
      <c r="J171" s="17"/>
      <c r="K171" s="21"/>
      <c r="L171" s="20"/>
      <c r="M171" s="20"/>
      <c r="N171" s="20"/>
    </row>
    <row r="172" spans="1:14" ht="15" customHeight="1" x14ac:dyDescent="0.2">
      <c r="A172" s="13" t="s">
        <v>372</v>
      </c>
      <c r="B172" s="13" t="s">
        <v>373</v>
      </c>
      <c r="C172" s="14" t="s">
        <v>88</v>
      </c>
      <c r="D172" s="13" t="s">
        <v>64</v>
      </c>
      <c r="E172" s="13"/>
      <c r="F172" s="15" t="s">
        <v>801</v>
      </c>
      <c r="G172" s="15">
        <v>410477</v>
      </c>
      <c r="H172" s="13"/>
      <c r="I172" s="13"/>
      <c r="J172" s="17"/>
      <c r="K172" s="21"/>
      <c r="L172" s="20"/>
      <c r="M172" s="20"/>
      <c r="N172" s="20"/>
    </row>
    <row r="173" spans="1:14" ht="15" customHeight="1" x14ac:dyDescent="0.2">
      <c r="A173" s="13" t="s">
        <v>656</v>
      </c>
      <c r="B173" s="13" t="s">
        <v>657</v>
      </c>
      <c r="C173" s="14" t="s">
        <v>151</v>
      </c>
      <c r="D173" s="13" t="s">
        <v>64</v>
      </c>
      <c r="E173" s="13"/>
      <c r="F173" s="15" t="s">
        <v>804</v>
      </c>
      <c r="G173" s="15">
        <v>410160</v>
      </c>
      <c r="H173" s="13"/>
      <c r="I173" s="13"/>
      <c r="J173" s="17"/>
      <c r="K173" s="21"/>
      <c r="L173" s="20"/>
      <c r="M173" s="20"/>
      <c r="N173" s="20"/>
    </row>
    <row r="174" spans="1:14" ht="15" customHeight="1" x14ac:dyDescent="0.2">
      <c r="A174" s="13" t="s">
        <v>859</v>
      </c>
      <c r="B174" s="13" t="s">
        <v>860</v>
      </c>
      <c r="C174" s="14" t="s">
        <v>116</v>
      </c>
      <c r="D174" s="13" t="s">
        <v>64</v>
      </c>
      <c r="E174" s="13"/>
      <c r="F174" s="15" t="s">
        <v>807</v>
      </c>
      <c r="G174" s="15">
        <v>410163</v>
      </c>
      <c r="H174" s="13"/>
      <c r="I174" s="13"/>
      <c r="J174" s="17"/>
      <c r="K174" s="21"/>
      <c r="L174" s="20"/>
      <c r="M174" s="20"/>
      <c r="N174" s="20"/>
    </row>
    <row r="175" spans="1:14" ht="15" customHeight="1" x14ac:dyDescent="0.2">
      <c r="A175" s="13" t="s">
        <v>519</v>
      </c>
      <c r="B175" s="13" t="s">
        <v>520</v>
      </c>
      <c r="C175" s="14" t="s">
        <v>77</v>
      </c>
      <c r="D175" s="13" t="s">
        <v>64</v>
      </c>
      <c r="E175" s="13"/>
      <c r="F175" s="15" t="s">
        <v>810</v>
      </c>
      <c r="G175" s="15">
        <v>410164</v>
      </c>
      <c r="H175" s="13"/>
      <c r="I175" s="13"/>
      <c r="J175" s="17"/>
      <c r="K175" s="21"/>
      <c r="L175" s="20"/>
      <c r="M175" s="20"/>
      <c r="N175" s="20"/>
    </row>
    <row r="176" spans="1:14" ht="15" customHeight="1" x14ac:dyDescent="0.2">
      <c r="A176" s="13" t="s">
        <v>1002</v>
      </c>
      <c r="B176" s="13" t="s">
        <v>1003</v>
      </c>
      <c r="C176" s="14" t="s">
        <v>151</v>
      </c>
      <c r="D176" s="13" t="s">
        <v>64</v>
      </c>
      <c r="E176" s="13"/>
      <c r="F176" s="15" t="s">
        <v>813</v>
      </c>
      <c r="G176" s="15">
        <v>410166</v>
      </c>
      <c r="H176" s="13"/>
      <c r="I176" s="13"/>
      <c r="J176" s="17"/>
      <c r="K176" s="21"/>
      <c r="L176" s="20"/>
      <c r="M176" s="20"/>
      <c r="N176" s="20"/>
    </row>
    <row r="177" spans="1:14" ht="15" customHeight="1" x14ac:dyDescent="0.2">
      <c r="A177" s="22" t="s">
        <v>844</v>
      </c>
      <c r="B177" s="13" t="s">
        <v>845</v>
      </c>
      <c r="C177" s="14" t="s">
        <v>63</v>
      </c>
      <c r="D177" s="13" t="s">
        <v>64</v>
      </c>
      <c r="E177" s="13"/>
      <c r="F177" s="15" t="s">
        <v>816</v>
      </c>
      <c r="G177" s="15">
        <v>410167</v>
      </c>
      <c r="H177" s="13"/>
      <c r="I177" s="13"/>
      <c r="J177" s="17"/>
      <c r="K177" s="21"/>
      <c r="L177" s="20"/>
      <c r="M177" s="20"/>
      <c r="N177" s="20"/>
    </row>
    <row r="178" spans="1:14" ht="15" customHeight="1" x14ac:dyDescent="0.2">
      <c r="A178" s="13" t="s">
        <v>423</v>
      </c>
      <c r="B178" s="13" t="s">
        <v>424</v>
      </c>
      <c r="C178" s="14" t="s">
        <v>257</v>
      </c>
      <c r="D178" s="13" t="s">
        <v>64</v>
      </c>
      <c r="E178" s="13"/>
      <c r="F178" s="15" t="s">
        <v>819</v>
      </c>
      <c r="G178" s="15">
        <v>410169</v>
      </c>
      <c r="H178" s="13"/>
      <c r="I178" s="13"/>
      <c r="J178" s="17"/>
      <c r="K178" s="21"/>
      <c r="L178" s="20"/>
      <c r="M178" s="20"/>
      <c r="N178" s="20"/>
    </row>
    <row r="179" spans="1:14" ht="15" customHeight="1" x14ac:dyDescent="0.2">
      <c r="A179" s="13" t="s">
        <v>1005</v>
      </c>
      <c r="B179" s="13" t="s">
        <v>1006</v>
      </c>
      <c r="C179" s="14" t="s">
        <v>162</v>
      </c>
      <c r="D179" s="13" t="s">
        <v>64</v>
      </c>
      <c r="E179" s="13"/>
      <c r="F179" s="15" t="s">
        <v>822</v>
      </c>
      <c r="G179" s="15">
        <v>410171</v>
      </c>
      <c r="H179" s="13"/>
      <c r="I179" s="13"/>
      <c r="J179" s="17"/>
      <c r="K179" s="21"/>
      <c r="L179" s="20"/>
      <c r="M179" s="20"/>
      <c r="N179" s="20"/>
    </row>
    <row r="180" spans="1:14" ht="15" customHeight="1" x14ac:dyDescent="0.2">
      <c r="A180" s="13" t="s">
        <v>1008</v>
      </c>
      <c r="B180" s="13" t="s">
        <v>1009</v>
      </c>
      <c r="C180" s="14" t="s">
        <v>486</v>
      </c>
      <c r="D180" s="13" t="s">
        <v>64</v>
      </c>
      <c r="E180" s="13"/>
      <c r="F180" s="15" t="s">
        <v>825</v>
      </c>
      <c r="G180" s="15">
        <v>410442</v>
      </c>
      <c r="H180" s="13"/>
      <c r="I180" s="13"/>
      <c r="J180" s="17"/>
      <c r="K180" s="21"/>
      <c r="L180" s="20"/>
      <c r="M180" s="20"/>
      <c r="N180" s="20"/>
    </row>
    <row r="181" spans="1:14" ht="15" customHeight="1" x14ac:dyDescent="0.2">
      <c r="A181" s="13" t="s">
        <v>1011</v>
      </c>
      <c r="B181" s="13" t="s">
        <v>1012</v>
      </c>
      <c r="C181" s="14" t="s">
        <v>241</v>
      </c>
      <c r="D181" s="13" t="s">
        <v>64</v>
      </c>
      <c r="E181" s="13"/>
      <c r="F181" s="15" t="s">
        <v>828</v>
      </c>
      <c r="G181" s="15">
        <v>410391</v>
      </c>
      <c r="H181" s="13"/>
      <c r="I181" s="13"/>
      <c r="J181" s="17"/>
      <c r="K181" s="21"/>
      <c r="L181" s="20"/>
      <c r="M181" s="20"/>
      <c r="N181" s="20"/>
    </row>
    <row r="182" spans="1:14" ht="15" customHeight="1" x14ac:dyDescent="0.2">
      <c r="A182" s="13" t="s">
        <v>445</v>
      </c>
      <c r="B182" s="13" t="s">
        <v>446</v>
      </c>
      <c r="C182" s="14" t="s">
        <v>394</v>
      </c>
      <c r="D182" s="13" t="s">
        <v>64</v>
      </c>
      <c r="E182" s="13"/>
      <c r="F182" s="15" t="s">
        <v>831</v>
      </c>
      <c r="G182" s="15">
        <v>410173</v>
      </c>
      <c r="H182" s="13"/>
      <c r="I182" s="13"/>
      <c r="J182" s="17"/>
      <c r="K182" s="21"/>
      <c r="L182" s="20"/>
      <c r="M182" s="20"/>
      <c r="N182" s="20"/>
    </row>
    <row r="183" spans="1:14" ht="15" customHeight="1" x14ac:dyDescent="0.2">
      <c r="A183" s="13" t="s">
        <v>862</v>
      </c>
      <c r="B183" s="13" t="s">
        <v>863</v>
      </c>
      <c r="C183" s="14" t="s">
        <v>394</v>
      </c>
      <c r="D183" s="13" t="s">
        <v>64</v>
      </c>
      <c r="E183" s="13"/>
      <c r="F183" s="15" t="s">
        <v>834</v>
      </c>
      <c r="G183" s="15">
        <v>410383</v>
      </c>
      <c r="H183" s="13"/>
      <c r="I183" s="13"/>
      <c r="J183" s="17"/>
      <c r="K183" s="21"/>
      <c r="L183" s="20"/>
      <c r="M183" s="20"/>
      <c r="N183" s="20"/>
    </row>
    <row r="184" spans="1:14" ht="15" customHeight="1" x14ac:dyDescent="0.2">
      <c r="A184" s="13" t="s">
        <v>506</v>
      </c>
      <c r="B184" s="13" t="s">
        <v>507</v>
      </c>
      <c r="C184" s="14" t="s">
        <v>508</v>
      </c>
      <c r="D184" s="13" t="s">
        <v>64</v>
      </c>
      <c r="E184" s="13"/>
      <c r="F184" s="15" t="s">
        <v>837</v>
      </c>
      <c r="G184" s="15">
        <v>410385</v>
      </c>
      <c r="H184" s="13"/>
      <c r="I184" s="13"/>
      <c r="J184" s="17"/>
      <c r="K184" s="21"/>
      <c r="L184" s="20"/>
      <c r="M184" s="20"/>
      <c r="N184" s="20"/>
    </row>
    <row r="185" spans="1:14" ht="15" customHeight="1" x14ac:dyDescent="0.2">
      <c r="A185" s="23" t="s">
        <v>1065</v>
      </c>
      <c r="B185" s="13" t="s">
        <v>1066</v>
      </c>
      <c r="C185" s="14" t="s">
        <v>82</v>
      </c>
      <c r="D185" s="13" t="s">
        <v>64</v>
      </c>
      <c r="E185" s="13"/>
      <c r="F185" s="15" t="s">
        <v>840</v>
      </c>
      <c r="G185" s="15">
        <v>410177</v>
      </c>
      <c r="H185" s="13"/>
      <c r="I185" s="13"/>
      <c r="J185" s="17"/>
      <c r="K185" s="21"/>
      <c r="L185" s="20"/>
      <c r="M185" s="20"/>
      <c r="N185" s="20"/>
    </row>
    <row r="186" spans="1:14" ht="15" customHeight="1" x14ac:dyDescent="0.2">
      <c r="A186" s="13" t="s">
        <v>296</v>
      </c>
      <c r="B186" s="13" t="s">
        <v>297</v>
      </c>
      <c r="C186" s="14" t="s">
        <v>292</v>
      </c>
      <c r="D186" s="13" t="s">
        <v>64</v>
      </c>
      <c r="E186" s="13"/>
      <c r="F186" s="15" t="s">
        <v>843</v>
      </c>
      <c r="G186" s="15">
        <v>410407</v>
      </c>
      <c r="H186" s="13"/>
      <c r="I186" s="13"/>
      <c r="J186" s="17"/>
      <c r="K186" s="21"/>
      <c r="L186" s="20"/>
      <c r="M186" s="20"/>
      <c r="N186" s="20"/>
    </row>
    <row r="187" spans="1:14" ht="15" customHeight="1" x14ac:dyDescent="0.2">
      <c r="A187" s="13" t="s">
        <v>301</v>
      </c>
      <c r="B187" s="13" t="s">
        <v>302</v>
      </c>
      <c r="C187" s="14" t="s">
        <v>292</v>
      </c>
      <c r="D187" s="13" t="s">
        <v>64</v>
      </c>
      <c r="E187" s="13"/>
      <c r="F187" s="15" t="s">
        <v>846</v>
      </c>
      <c r="G187" s="15">
        <v>410178</v>
      </c>
      <c r="H187" s="13"/>
      <c r="I187" s="13"/>
      <c r="J187" s="17"/>
      <c r="K187" s="21"/>
      <c r="L187" s="20"/>
      <c r="M187" s="20"/>
      <c r="N187" s="20"/>
    </row>
    <row r="188" spans="1:14" ht="15" customHeight="1" x14ac:dyDescent="0.2">
      <c r="A188" s="13" t="s">
        <v>820</v>
      </c>
      <c r="B188" s="13" t="s">
        <v>821</v>
      </c>
      <c r="C188" s="14" t="s">
        <v>195</v>
      </c>
      <c r="D188" s="13" t="s">
        <v>64</v>
      </c>
      <c r="E188" s="13"/>
      <c r="F188" s="15" t="s">
        <v>849</v>
      </c>
      <c r="G188" s="15">
        <v>410181</v>
      </c>
      <c r="H188" s="13"/>
      <c r="I188" s="13"/>
      <c r="J188" s="17"/>
      <c r="K188" s="21"/>
      <c r="L188" s="20"/>
      <c r="M188" s="20"/>
      <c r="N188" s="20"/>
    </row>
    <row r="189" spans="1:14" ht="15" customHeight="1" x14ac:dyDescent="0.2">
      <c r="A189" s="13" t="s">
        <v>1020</v>
      </c>
      <c r="B189" s="13" t="s">
        <v>821</v>
      </c>
      <c r="C189" s="14" t="s">
        <v>195</v>
      </c>
      <c r="D189" s="13" t="s">
        <v>64</v>
      </c>
      <c r="E189" s="13"/>
      <c r="F189" s="15" t="s">
        <v>852</v>
      </c>
      <c r="G189" s="15">
        <v>410456</v>
      </c>
      <c r="H189" s="13"/>
      <c r="I189" s="13"/>
      <c r="J189" s="17"/>
      <c r="K189" s="21"/>
      <c r="L189" s="20"/>
      <c r="M189" s="20"/>
      <c r="N189" s="20"/>
    </row>
    <row r="190" spans="1:14" ht="15" customHeight="1" x14ac:dyDescent="0.2">
      <c r="A190" s="13" t="s">
        <v>531</v>
      </c>
      <c r="B190" s="13" t="s">
        <v>532</v>
      </c>
      <c r="C190" s="14" t="s">
        <v>533</v>
      </c>
      <c r="D190" s="13" t="s">
        <v>64</v>
      </c>
      <c r="E190" s="13"/>
      <c r="F190" s="15" t="s">
        <v>855</v>
      </c>
      <c r="G190" s="15">
        <v>410182</v>
      </c>
      <c r="H190" s="13"/>
      <c r="I190" s="13"/>
      <c r="J190" s="17"/>
      <c r="K190" s="21"/>
      <c r="L190" s="20"/>
      <c r="M190" s="20"/>
      <c r="N190" s="20"/>
    </row>
    <row r="191" spans="1:14" ht="15" customHeight="1" x14ac:dyDescent="0.2">
      <c r="A191" s="13" t="s">
        <v>346</v>
      </c>
      <c r="B191" s="13" t="s">
        <v>347</v>
      </c>
      <c r="C191" s="14" t="s">
        <v>109</v>
      </c>
      <c r="D191" s="13" t="s">
        <v>64</v>
      </c>
      <c r="E191" s="13"/>
      <c r="F191" s="15" t="s">
        <v>858</v>
      </c>
      <c r="G191" s="15">
        <v>410184</v>
      </c>
      <c r="H191" s="13"/>
      <c r="I191" s="13"/>
      <c r="J191" s="17"/>
      <c r="K191" s="21"/>
      <c r="L191" s="20"/>
      <c r="M191" s="20"/>
      <c r="N191" s="20"/>
    </row>
    <row r="192" spans="1:14" ht="15" customHeight="1" x14ac:dyDescent="0.2">
      <c r="A192" s="13" t="s">
        <v>285</v>
      </c>
      <c r="B192" s="13" t="s">
        <v>286</v>
      </c>
      <c r="C192" s="14" t="s">
        <v>257</v>
      </c>
      <c r="D192" s="13" t="s">
        <v>64</v>
      </c>
      <c r="E192" s="13"/>
      <c r="F192" s="15" t="s">
        <v>861</v>
      </c>
      <c r="G192" s="15">
        <v>410185</v>
      </c>
      <c r="H192" s="13"/>
      <c r="I192" s="13"/>
      <c r="J192" s="17"/>
      <c r="K192" s="21"/>
      <c r="L192" s="20"/>
      <c r="M192" s="20"/>
      <c r="N192" s="20"/>
    </row>
    <row r="193" spans="1:14" ht="15" customHeight="1" x14ac:dyDescent="0.2">
      <c r="A193" s="13" t="s">
        <v>888</v>
      </c>
      <c r="B193" s="13" t="s">
        <v>286</v>
      </c>
      <c r="C193" s="14" t="s">
        <v>257</v>
      </c>
      <c r="D193" s="13" t="s">
        <v>64</v>
      </c>
      <c r="E193" s="13"/>
      <c r="F193" s="15" t="s">
        <v>864</v>
      </c>
      <c r="G193" s="15">
        <v>410187</v>
      </c>
      <c r="H193" s="13"/>
      <c r="I193" s="13"/>
      <c r="J193" s="17"/>
      <c r="K193" s="21"/>
      <c r="L193" s="20"/>
      <c r="M193" s="20"/>
      <c r="N193" s="20"/>
    </row>
    <row r="194" spans="1:14" ht="15" customHeight="1" x14ac:dyDescent="0.2">
      <c r="A194" s="13" t="s">
        <v>139</v>
      </c>
      <c r="B194" s="13" t="s">
        <v>140</v>
      </c>
      <c r="C194" s="14" t="s">
        <v>130</v>
      </c>
      <c r="D194" s="13" t="s">
        <v>64</v>
      </c>
      <c r="E194" s="13"/>
      <c r="F194" s="15" t="s">
        <v>867</v>
      </c>
      <c r="G194" s="15">
        <v>410190</v>
      </c>
      <c r="H194" s="13"/>
      <c r="I194" s="13"/>
      <c r="J194" s="17"/>
      <c r="K194" s="21"/>
      <c r="L194" s="20"/>
      <c r="M194" s="20"/>
      <c r="N194" s="20"/>
    </row>
    <row r="195" spans="1:14" ht="15" customHeight="1" x14ac:dyDescent="0.2">
      <c r="A195" s="13" t="s">
        <v>877</v>
      </c>
      <c r="B195" s="13" t="s">
        <v>878</v>
      </c>
      <c r="C195" s="14" t="s">
        <v>499</v>
      </c>
      <c r="D195" s="13" t="s">
        <v>64</v>
      </c>
      <c r="E195" s="13"/>
      <c r="F195" s="15" t="s">
        <v>870</v>
      </c>
      <c r="G195" s="15">
        <v>410193</v>
      </c>
      <c r="H195" s="13"/>
      <c r="I195" s="13"/>
      <c r="J195" s="17"/>
      <c r="K195" s="21"/>
      <c r="L195" s="20"/>
      <c r="M195" s="20"/>
      <c r="N195" s="20"/>
    </row>
    <row r="196" spans="1:14" ht="15" customHeight="1" x14ac:dyDescent="0.2">
      <c r="A196" s="13" t="s">
        <v>745</v>
      </c>
      <c r="B196" s="13" t="s">
        <v>746</v>
      </c>
      <c r="C196" s="14" t="s">
        <v>173</v>
      </c>
      <c r="D196" s="13" t="s">
        <v>64</v>
      </c>
      <c r="E196" s="13"/>
      <c r="F196" s="15" t="s">
        <v>873</v>
      </c>
      <c r="G196" s="15">
        <v>410194</v>
      </c>
      <c r="H196" s="13"/>
      <c r="I196" s="13"/>
      <c r="J196" s="17"/>
      <c r="K196" s="21"/>
      <c r="L196" s="20"/>
      <c r="M196" s="20"/>
      <c r="N196" s="20"/>
    </row>
    <row r="197" spans="1:14" ht="15" customHeight="1" x14ac:dyDescent="0.2">
      <c r="A197" s="13" t="s">
        <v>805</v>
      </c>
      <c r="B197" s="13" t="s">
        <v>806</v>
      </c>
      <c r="C197" s="14" t="s">
        <v>109</v>
      </c>
      <c r="D197" s="13" t="s">
        <v>64</v>
      </c>
      <c r="E197" s="13"/>
      <c r="F197" s="15" t="s">
        <v>876</v>
      </c>
      <c r="G197" s="15">
        <v>410195</v>
      </c>
      <c r="H197" s="13"/>
      <c r="I197" s="13"/>
      <c r="J197" s="17"/>
      <c r="K197" s="21"/>
      <c r="L197" s="20"/>
      <c r="M197" s="20"/>
      <c r="N197" s="20"/>
    </row>
    <row r="198" spans="1:14" ht="15" customHeight="1" x14ac:dyDescent="0.2">
      <c r="A198" s="13" t="s">
        <v>1022</v>
      </c>
      <c r="B198" s="13" t="s">
        <v>1023</v>
      </c>
      <c r="C198" s="14" t="s">
        <v>109</v>
      </c>
      <c r="D198" s="13" t="s">
        <v>64</v>
      </c>
      <c r="E198" s="13"/>
      <c r="F198" s="15" t="s">
        <v>879</v>
      </c>
      <c r="G198" s="15">
        <v>410196</v>
      </c>
      <c r="H198" s="13"/>
      <c r="I198" s="13"/>
      <c r="J198" s="17"/>
      <c r="K198" s="21"/>
      <c r="L198" s="20"/>
      <c r="M198" s="20"/>
      <c r="N198" s="20"/>
    </row>
    <row r="199" spans="1:14" ht="15" customHeight="1" x14ac:dyDescent="0.2">
      <c r="A199" s="13" t="s">
        <v>230</v>
      </c>
      <c r="B199" s="13" t="s">
        <v>231</v>
      </c>
      <c r="C199" s="14" t="s">
        <v>93</v>
      </c>
      <c r="D199" s="13" t="s">
        <v>64</v>
      </c>
      <c r="E199" s="13"/>
      <c r="F199" s="15" t="s">
        <v>882</v>
      </c>
      <c r="G199" s="15">
        <v>410390</v>
      </c>
      <c r="H199" s="13"/>
      <c r="I199" s="13"/>
      <c r="J199" s="17"/>
      <c r="K199" s="21"/>
      <c r="L199" s="20"/>
      <c r="M199" s="20"/>
      <c r="N199" s="20"/>
    </row>
    <row r="200" spans="1:14" ht="15" customHeight="1" x14ac:dyDescent="0.2">
      <c r="A200" s="13" t="s">
        <v>225</v>
      </c>
      <c r="B200" s="13" t="s">
        <v>226</v>
      </c>
      <c r="C200" s="14" t="s">
        <v>93</v>
      </c>
      <c r="D200" s="13" t="s">
        <v>64</v>
      </c>
      <c r="E200" s="13"/>
      <c r="F200" s="15" t="s">
        <v>885</v>
      </c>
      <c r="G200" s="15">
        <v>410482</v>
      </c>
      <c r="H200" s="13"/>
      <c r="I200" s="13"/>
      <c r="J200" s="17"/>
      <c r="K200" s="21"/>
      <c r="L200" s="20"/>
      <c r="M200" s="20"/>
      <c r="N200" s="20"/>
    </row>
    <row r="201" spans="1:14" ht="15" customHeight="1" x14ac:dyDescent="0.2">
      <c r="A201" s="13" t="s">
        <v>896</v>
      </c>
      <c r="B201" s="13" t="s">
        <v>226</v>
      </c>
      <c r="C201" s="14" t="s">
        <v>93</v>
      </c>
      <c r="D201" s="13" t="s">
        <v>64</v>
      </c>
      <c r="E201" s="13"/>
      <c r="F201" s="15" t="s">
        <v>887</v>
      </c>
      <c r="G201" s="15">
        <v>410199</v>
      </c>
      <c r="H201" s="13"/>
      <c r="I201" s="13"/>
      <c r="J201" s="17"/>
      <c r="K201" s="21"/>
      <c r="L201" s="20"/>
      <c r="M201" s="20"/>
      <c r="N201" s="20"/>
    </row>
    <row r="202" spans="1:14" ht="15" customHeight="1" x14ac:dyDescent="0.2">
      <c r="A202" s="13" t="s">
        <v>1025</v>
      </c>
      <c r="B202" s="13" t="s">
        <v>1026</v>
      </c>
      <c r="C202" s="14" t="s">
        <v>93</v>
      </c>
      <c r="D202" s="13" t="s">
        <v>64</v>
      </c>
      <c r="E202" s="13"/>
      <c r="F202" s="15" t="s">
        <v>889</v>
      </c>
      <c r="G202" s="15">
        <v>410200</v>
      </c>
      <c r="H202" s="13"/>
      <c r="I202" s="13"/>
      <c r="J202" s="17"/>
      <c r="K202" s="21"/>
      <c r="L202" s="20"/>
      <c r="M202" s="20"/>
      <c r="N202" s="20"/>
    </row>
    <row r="203" spans="1:14" ht="15" customHeight="1" x14ac:dyDescent="0.2">
      <c r="A203" s="13" t="s">
        <v>468</v>
      </c>
      <c r="B203" s="13" t="s">
        <v>469</v>
      </c>
      <c r="C203" s="14" t="s">
        <v>70</v>
      </c>
      <c r="D203" s="13" t="s">
        <v>64</v>
      </c>
      <c r="E203" s="13"/>
      <c r="F203" s="15" t="s">
        <v>892</v>
      </c>
      <c r="G203" s="15">
        <v>410201</v>
      </c>
      <c r="H203" s="13"/>
      <c r="I203" s="13"/>
      <c r="J203" s="17"/>
      <c r="K203" s="21"/>
      <c r="L203" s="20"/>
      <c r="M203" s="20"/>
      <c r="N203" s="20"/>
    </row>
    <row r="204" spans="1:14" ht="15" customHeight="1" x14ac:dyDescent="0.2">
      <c r="A204" s="23" t="s">
        <v>1028</v>
      </c>
      <c r="B204" s="13" t="s">
        <v>1029</v>
      </c>
      <c r="C204" s="14" t="s">
        <v>70</v>
      </c>
      <c r="D204" s="13" t="s">
        <v>64</v>
      </c>
      <c r="E204" s="13"/>
      <c r="F204" s="15" t="s">
        <v>895</v>
      </c>
      <c r="G204" s="15">
        <v>410202</v>
      </c>
      <c r="H204" s="13"/>
      <c r="I204" s="13"/>
      <c r="J204" s="17"/>
      <c r="K204" s="21"/>
      <c r="L204" s="20"/>
      <c r="M204" s="20"/>
      <c r="N204" s="20"/>
    </row>
    <row r="205" spans="1:14" ht="15" customHeight="1" x14ac:dyDescent="0.2">
      <c r="A205" s="13" t="s">
        <v>847</v>
      </c>
      <c r="B205" s="13" t="s">
        <v>848</v>
      </c>
      <c r="C205" s="14" t="s">
        <v>173</v>
      </c>
      <c r="D205" s="13" t="s">
        <v>64</v>
      </c>
      <c r="E205" s="13"/>
      <c r="F205" s="15" t="s">
        <v>897</v>
      </c>
      <c r="G205" s="15">
        <v>410203</v>
      </c>
      <c r="H205" s="13"/>
      <c r="I205" s="13"/>
      <c r="J205" s="17"/>
      <c r="K205" s="21"/>
      <c r="L205" s="20"/>
      <c r="M205" s="20"/>
      <c r="N205" s="20"/>
    </row>
    <row r="206" spans="1:14" ht="15" customHeight="1" x14ac:dyDescent="0.2">
      <c r="A206" s="13" t="s">
        <v>1031</v>
      </c>
      <c r="B206" s="13" t="s">
        <v>1032</v>
      </c>
      <c r="C206" s="14" t="s">
        <v>211</v>
      </c>
      <c r="D206" s="13" t="s">
        <v>64</v>
      </c>
      <c r="E206" s="13"/>
      <c r="F206" s="15" t="s">
        <v>900</v>
      </c>
      <c r="G206" s="15">
        <v>410188</v>
      </c>
      <c r="H206" s="13"/>
      <c r="I206" s="13"/>
      <c r="J206" s="17"/>
      <c r="K206" s="21"/>
      <c r="L206" s="20"/>
      <c r="M206" s="20"/>
      <c r="N206" s="20"/>
    </row>
    <row r="207" spans="1:14" ht="15" customHeight="1" x14ac:dyDescent="0.2">
      <c r="A207" s="13" t="s">
        <v>1034</v>
      </c>
      <c r="B207" s="13" t="s">
        <v>1035</v>
      </c>
      <c r="C207" s="14" t="s">
        <v>486</v>
      </c>
      <c r="D207" s="13" t="s">
        <v>64</v>
      </c>
      <c r="E207" s="13"/>
      <c r="F207" s="15" t="s">
        <v>902</v>
      </c>
      <c r="G207" s="15">
        <v>410204</v>
      </c>
      <c r="H207" s="13"/>
      <c r="I207" s="13"/>
      <c r="J207" s="17"/>
      <c r="K207" s="21"/>
      <c r="L207" s="20"/>
      <c r="M207" s="20"/>
      <c r="N207" s="20"/>
    </row>
    <row r="208" spans="1:14" ht="15" customHeight="1" x14ac:dyDescent="0.2">
      <c r="A208" s="13" t="s">
        <v>841</v>
      </c>
      <c r="B208" s="13" t="s">
        <v>842</v>
      </c>
      <c r="C208" s="14" t="s">
        <v>195</v>
      </c>
      <c r="D208" s="13" t="s">
        <v>64</v>
      </c>
      <c r="E208" s="13"/>
      <c r="F208" s="15" t="s">
        <v>904</v>
      </c>
      <c r="G208" s="15">
        <v>410366</v>
      </c>
      <c r="H208" s="13"/>
      <c r="I208" s="13"/>
      <c r="J208" s="17"/>
      <c r="K208" s="21"/>
      <c r="L208" s="20"/>
      <c r="M208" s="20"/>
      <c r="N208" s="20"/>
    </row>
    <row r="209" spans="1:14" ht="15" customHeight="1" x14ac:dyDescent="0.2">
      <c r="A209" s="13" t="s">
        <v>692</v>
      </c>
      <c r="B209" s="13" t="s">
        <v>693</v>
      </c>
      <c r="C209" s="14" t="s">
        <v>70</v>
      </c>
      <c r="D209" s="13" t="s">
        <v>64</v>
      </c>
      <c r="E209" s="13"/>
      <c r="F209" s="15" t="s">
        <v>906</v>
      </c>
      <c r="G209" s="15">
        <v>410206</v>
      </c>
      <c r="H209" s="13"/>
      <c r="I209" s="13"/>
      <c r="J209" s="17"/>
      <c r="K209" s="21"/>
      <c r="L209" s="20"/>
      <c r="M209" s="20"/>
      <c r="N209" s="20"/>
    </row>
    <row r="210" spans="1:14" ht="15" customHeight="1" x14ac:dyDescent="0.2">
      <c r="A210" s="13" t="s">
        <v>341</v>
      </c>
      <c r="B210" s="13" t="s">
        <v>342</v>
      </c>
      <c r="C210" s="14" t="s">
        <v>246</v>
      </c>
      <c r="D210" s="13" t="s">
        <v>64</v>
      </c>
      <c r="E210" s="13"/>
      <c r="F210" s="15" t="s">
        <v>908</v>
      </c>
      <c r="G210" s="15">
        <v>410207</v>
      </c>
      <c r="H210" s="13"/>
      <c r="I210" s="13"/>
      <c r="J210" s="17"/>
      <c r="K210" s="21"/>
      <c r="L210" s="20"/>
      <c r="M210" s="20"/>
      <c r="N210" s="20"/>
    </row>
    <row r="211" spans="1:14" ht="15" customHeight="1" x14ac:dyDescent="0.2">
      <c r="A211" s="13" t="s">
        <v>742</v>
      </c>
      <c r="B211" s="13" t="s">
        <v>743</v>
      </c>
      <c r="C211" s="14" t="s">
        <v>162</v>
      </c>
      <c r="D211" s="13" t="s">
        <v>64</v>
      </c>
      <c r="E211" s="13"/>
      <c r="F211" s="15" t="s">
        <v>911</v>
      </c>
      <c r="G211" s="15">
        <v>410368</v>
      </c>
      <c r="H211" s="13"/>
      <c r="I211" s="13"/>
      <c r="J211" s="17"/>
      <c r="K211" s="21"/>
      <c r="L211" s="20"/>
      <c r="M211" s="20"/>
      <c r="N211" s="20"/>
    </row>
    <row r="212" spans="1:14" ht="15" customHeight="1" x14ac:dyDescent="0.2">
      <c r="A212" s="13" t="s">
        <v>548</v>
      </c>
      <c r="B212" s="13" t="s">
        <v>549</v>
      </c>
      <c r="C212" s="14" t="s">
        <v>179</v>
      </c>
      <c r="D212" s="13" t="s">
        <v>64</v>
      </c>
      <c r="E212" s="13"/>
      <c r="F212" s="15" t="s">
        <v>913</v>
      </c>
      <c r="G212" s="15">
        <v>410211</v>
      </c>
      <c r="H212" s="13"/>
      <c r="I212" s="13"/>
      <c r="J212" s="17"/>
      <c r="K212" s="21"/>
      <c r="L212" s="20"/>
      <c r="M212" s="20"/>
      <c r="N212" s="20"/>
    </row>
    <row r="213" spans="1:14" ht="15" customHeight="1" x14ac:dyDescent="0.2">
      <c r="A213" s="13" t="s">
        <v>664</v>
      </c>
      <c r="B213" s="13" t="s">
        <v>665</v>
      </c>
      <c r="C213" s="14" t="s">
        <v>486</v>
      </c>
      <c r="D213" s="13" t="s">
        <v>64</v>
      </c>
      <c r="E213" s="13"/>
      <c r="F213" s="15" t="s">
        <v>915</v>
      </c>
      <c r="G213" s="15">
        <v>410212</v>
      </c>
      <c r="H213" s="13"/>
      <c r="I213" s="13"/>
      <c r="J213" s="17"/>
      <c r="K213" s="21"/>
      <c r="L213" s="20"/>
      <c r="M213" s="20"/>
      <c r="N213" s="20"/>
    </row>
    <row r="214" spans="1:14" ht="15" customHeight="1" x14ac:dyDescent="0.2">
      <c r="A214" s="13" t="s">
        <v>953</v>
      </c>
      <c r="B214" s="13" t="s">
        <v>665</v>
      </c>
      <c r="C214" s="14" t="s">
        <v>486</v>
      </c>
      <c r="D214" s="13" t="s">
        <v>64</v>
      </c>
      <c r="E214" s="13"/>
      <c r="F214" s="15" t="s">
        <v>918</v>
      </c>
      <c r="G214" s="15">
        <v>410480</v>
      </c>
      <c r="H214" s="13"/>
      <c r="I214" s="13"/>
      <c r="J214" s="17"/>
      <c r="K214" s="21"/>
      <c r="L214" s="20"/>
      <c r="M214" s="20"/>
      <c r="N214" s="20"/>
    </row>
    <row r="215" spans="1:14" ht="15" customHeight="1" x14ac:dyDescent="0.2">
      <c r="A215" s="23" t="s">
        <v>1082</v>
      </c>
      <c r="B215" s="13" t="s">
        <v>1083</v>
      </c>
      <c r="C215" s="14" t="s">
        <v>130</v>
      </c>
      <c r="D215" s="13" t="s">
        <v>64</v>
      </c>
      <c r="E215" s="13"/>
      <c r="F215" s="15" t="s">
        <v>920</v>
      </c>
      <c r="G215" s="15">
        <v>410210</v>
      </c>
      <c r="H215" s="13"/>
      <c r="I215" s="13"/>
      <c r="J215" s="17"/>
      <c r="K215" s="21"/>
      <c r="L215" s="20"/>
      <c r="M215" s="20"/>
      <c r="N215" s="20"/>
    </row>
    <row r="216" spans="1:14" ht="15" customHeight="1" x14ac:dyDescent="0.2">
      <c r="A216" s="13" t="s">
        <v>204</v>
      </c>
      <c r="B216" s="13" t="s">
        <v>205</v>
      </c>
      <c r="C216" s="14" t="s">
        <v>116</v>
      </c>
      <c r="D216" s="13" t="s">
        <v>64</v>
      </c>
      <c r="E216" s="13"/>
      <c r="F216" s="15" t="s">
        <v>922</v>
      </c>
      <c r="G216" s="15">
        <v>410213</v>
      </c>
      <c r="H216" s="13"/>
      <c r="I216" s="13"/>
      <c r="J216" s="17"/>
      <c r="K216" s="21"/>
      <c r="L216" s="20"/>
      <c r="M216" s="20"/>
      <c r="N216" s="20"/>
    </row>
    <row r="217" spans="1:14" ht="15" customHeight="1" x14ac:dyDescent="0.2">
      <c r="A217" s="13" t="s">
        <v>408</v>
      </c>
      <c r="B217" s="13" t="s">
        <v>409</v>
      </c>
      <c r="C217" s="14" t="s">
        <v>116</v>
      </c>
      <c r="D217" s="13" t="s">
        <v>64</v>
      </c>
      <c r="E217" s="13"/>
      <c r="F217" s="15" t="s">
        <v>924</v>
      </c>
      <c r="G217" s="15">
        <v>410214</v>
      </c>
      <c r="H217" s="13"/>
      <c r="I217" s="13"/>
      <c r="J217" s="17"/>
      <c r="K217" s="21"/>
      <c r="L217" s="20"/>
      <c r="M217" s="20"/>
      <c r="N217" s="20"/>
    </row>
    <row r="218" spans="1:14" ht="15" customHeight="1" x14ac:dyDescent="0.2">
      <c r="A218" s="13" t="s">
        <v>811</v>
      </c>
      <c r="B218" s="13" t="s">
        <v>812</v>
      </c>
      <c r="C218" s="14" t="s">
        <v>109</v>
      </c>
      <c r="D218" s="13" t="s">
        <v>64</v>
      </c>
      <c r="E218" s="13"/>
      <c r="F218" s="15" t="s">
        <v>926</v>
      </c>
      <c r="G218" s="15">
        <v>410215</v>
      </c>
      <c r="H218" s="13"/>
      <c r="I218" s="13"/>
      <c r="J218" s="17"/>
      <c r="K218" s="21"/>
      <c r="L218" s="20"/>
      <c r="M218" s="20"/>
      <c r="N218" s="20"/>
    </row>
    <row r="219" spans="1:14" ht="15" customHeight="1" x14ac:dyDescent="0.2">
      <c r="A219" s="13" t="s">
        <v>536</v>
      </c>
      <c r="B219" s="13" t="s">
        <v>537</v>
      </c>
      <c r="C219" s="14" t="s">
        <v>394</v>
      </c>
      <c r="D219" s="13" t="s">
        <v>64</v>
      </c>
      <c r="E219" s="13"/>
      <c r="F219" s="15" t="s">
        <v>928</v>
      </c>
      <c r="G219" s="15">
        <v>410216</v>
      </c>
      <c r="H219" s="13"/>
      <c r="I219" s="13"/>
      <c r="J219" s="17"/>
      <c r="K219" s="21"/>
      <c r="L219" s="20"/>
      <c r="M219" s="20"/>
      <c r="N219" s="20"/>
    </row>
    <row r="220" spans="1:14" ht="15" customHeight="1" x14ac:dyDescent="0.2">
      <c r="A220" s="13" t="s">
        <v>927</v>
      </c>
      <c r="B220" s="13" t="s">
        <v>537</v>
      </c>
      <c r="C220" s="14" t="s">
        <v>394</v>
      </c>
      <c r="D220" s="13" t="s">
        <v>64</v>
      </c>
      <c r="E220" s="13"/>
      <c r="F220" s="15" t="s">
        <v>930</v>
      </c>
      <c r="G220" s="15">
        <v>410378</v>
      </c>
      <c r="H220" s="13"/>
      <c r="I220" s="13"/>
      <c r="J220" s="17"/>
      <c r="K220" s="21"/>
      <c r="L220" s="20"/>
      <c r="M220" s="20"/>
      <c r="N220" s="20"/>
    </row>
    <row r="221" spans="1:14" ht="15" customHeight="1" x14ac:dyDescent="0.2">
      <c r="A221" s="13" t="s">
        <v>44</v>
      </c>
      <c r="B221" s="13" t="s">
        <v>442</v>
      </c>
      <c r="C221" s="14" t="s">
        <v>246</v>
      </c>
      <c r="D221" s="13" t="s">
        <v>64</v>
      </c>
      <c r="E221" s="13"/>
      <c r="F221" s="15" t="s">
        <v>933</v>
      </c>
      <c r="G221" s="15">
        <v>410218</v>
      </c>
      <c r="H221" s="13"/>
      <c r="I221" s="13"/>
      <c r="J221" s="17"/>
      <c r="K221" s="21"/>
      <c r="L221" s="20"/>
      <c r="M221" s="20"/>
      <c r="N221" s="20"/>
    </row>
    <row r="222" spans="1:14" ht="15" customHeight="1" x14ac:dyDescent="0.2">
      <c r="A222" s="22" t="s">
        <v>280</v>
      </c>
      <c r="B222" s="13" t="s">
        <v>281</v>
      </c>
      <c r="C222" s="14" t="s">
        <v>257</v>
      </c>
      <c r="D222" s="13" t="s">
        <v>64</v>
      </c>
      <c r="E222" s="13"/>
      <c r="F222" s="15" t="s">
        <v>936</v>
      </c>
      <c r="G222" s="15">
        <v>410220</v>
      </c>
      <c r="H222" s="13"/>
      <c r="I222" s="13"/>
      <c r="J222" s="17"/>
      <c r="K222" s="21"/>
      <c r="L222" s="20"/>
      <c r="M222" s="20"/>
      <c r="N222" s="20"/>
    </row>
    <row r="223" spans="1:14" ht="15" customHeight="1" x14ac:dyDescent="0.2">
      <c r="A223" s="13" t="s">
        <v>736</v>
      </c>
      <c r="B223" s="13" t="s">
        <v>737</v>
      </c>
      <c r="C223" s="14" t="s">
        <v>130</v>
      </c>
      <c r="D223" s="13" t="s">
        <v>64</v>
      </c>
      <c r="E223" s="13"/>
      <c r="F223" s="15" t="s">
        <v>939</v>
      </c>
      <c r="G223" s="15">
        <v>410222</v>
      </c>
      <c r="H223" s="13"/>
      <c r="I223" s="13"/>
      <c r="J223" s="17"/>
      <c r="K223" s="21"/>
      <c r="L223" s="20"/>
      <c r="M223" s="20"/>
      <c r="N223" s="20"/>
    </row>
    <row r="224" spans="1:14" ht="15" customHeight="1" x14ac:dyDescent="0.2">
      <c r="A224" s="13" t="s">
        <v>413</v>
      </c>
      <c r="B224" s="13" t="s">
        <v>414</v>
      </c>
      <c r="C224" s="14" t="s">
        <v>88</v>
      </c>
      <c r="D224" s="13" t="s">
        <v>64</v>
      </c>
      <c r="E224" s="13"/>
      <c r="F224" s="15" t="s">
        <v>942</v>
      </c>
      <c r="G224" s="15">
        <v>410223</v>
      </c>
      <c r="H224" s="13"/>
      <c r="I224" s="13"/>
      <c r="J224" s="17"/>
      <c r="K224" s="21"/>
      <c r="L224" s="20"/>
      <c r="M224" s="20"/>
      <c r="N224" s="20"/>
    </row>
    <row r="225" spans="1:14" ht="15" customHeight="1" x14ac:dyDescent="0.2">
      <c r="A225" s="23" t="s">
        <v>1040</v>
      </c>
      <c r="B225" s="13" t="s">
        <v>1041</v>
      </c>
      <c r="C225" s="14" t="s">
        <v>195</v>
      </c>
      <c r="D225" s="13" t="s">
        <v>64</v>
      </c>
      <c r="E225" s="13"/>
      <c r="F225" s="15" t="s">
        <v>945</v>
      </c>
      <c r="G225" s="15">
        <v>410224</v>
      </c>
      <c r="H225" s="13"/>
      <c r="I225" s="13"/>
      <c r="J225" s="17"/>
      <c r="K225" s="21"/>
      <c r="L225" s="20"/>
      <c r="M225" s="20"/>
      <c r="N225" s="20"/>
    </row>
    <row r="226" spans="1:14" ht="15" customHeight="1" x14ac:dyDescent="0.2">
      <c r="A226" s="13" t="s">
        <v>209</v>
      </c>
      <c r="B226" s="13" t="s">
        <v>210</v>
      </c>
      <c r="C226" s="14" t="s">
        <v>211</v>
      </c>
      <c r="D226" s="13" t="s">
        <v>64</v>
      </c>
      <c r="E226" s="13"/>
      <c r="F226" s="15" t="s">
        <v>947</v>
      </c>
      <c r="G226" s="15">
        <v>410225</v>
      </c>
      <c r="H226" s="13"/>
      <c r="I226" s="13"/>
      <c r="J226" s="17"/>
      <c r="K226" s="21"/>
      <c r="L226" s="20"/>
      <c r="M226" s="20"/>
      <c r="N226" s="20"/>
    </row>
    <row r="227" spans="1:14" ht="15" customHeight="1" x14ac:dyDescent="0.2">
      <c r="A227" s="13" t="s">
        <v>114</v>
      </c>
      <c r="B227" s="13" t="s">
        <v>115</v>
      </c>
      <c r="C227" s="14" t="s">
        <v>116</v>
      </c>
      <c r="D227" s="13" t="s">
        <v>64</v>
      </c>
      <c r="E227" s="13"/>
      <c r="F227" s="15" t="s">
        <v>949</v>
      </c>
      <c r="G227" s="15">
        <v>410226</v>
      </c>
      <c r="H227" s="13"/>
      <c r="I227" s="13"/>
      <c r="J227" s="17"/>
      <c r="K227" s="21"/>
      <c r="L227" s="20"/>
      <c r="M227" s="20"/>
      <c r="N227" s="20"/>
    </row>
    <row r="228" spans="1:14" ht="15" customHeight="1" x14ac:dyDescent="0.2">
      <c r="A228" s="13" t="s">
        <v>367</v>
      </c>
      <c r="B228" s="13" t="s">
        <v>368</v>
      </c>
      <c r="C228" s="14" t="s">
        <v>195</v>
      </c>
      <c r="D228" s="13" t="s">
        <v>64</v>
      </c>
      <c r="E228" s="13"/>
      <c r="F228" s="15" t="s">
        <v>952</v>
      </c>
      <c r="G228" s="15">
        <v>410405</v>
      </c>
      <c r="H228" s="13"/>
      <c r="I228" s="13"/>
      <c r="J228" s="17"/>
      <c r="K228" s="21"/>
      <c r="L228" s="20"/>
      <c r="M228" s="20"/>
      <c r="N228" s="20"/>
    </row>
    <row r="229" spans="1:14" ht="15" customHeight="1" x14ac:dyDescent="0.2">
      <c r="A229" s="13" t="s">
        <v>392</v>
      </c>
      <c r="B229" s="13" t="s">
        <v>393</v>
      </c>
      <c r="C229" s="14" t="s">
        <v>394</v>
      </c>
      <c r="D229" s="13" t="s">
        <v>64</v>
      </c>
      <c r="E229" s="13"/>
      <c r="F229" s="15" t="s">
        <v>954</v>
      </c>
      <c r="G229" s="15">
        <v>410227</v>
      </c>
      <c r="H229" s="13"/>
      <c r="I229" s="13"/>
      <c r="J229" s="17"/>
      <c r="K229" s="21"/>
      <c r="L229" s="20"/>
      <c r="M229" s="20"/>
      <c r="N229" s="20"/>
    </row>
    <row r="230" spans="1:14" ht="15" customHeight="1" x14ac:dyDescent="0.2">
      <c r="A230" s="13" t="s">
        <v>214</v>
      </c>
      <c r="B230" s="13" t="s">
        <v>215</v>
      </c>
      <c r="C230" s="14" t="s">
        <v>216</v>
      </c>
      <c r="D230" s="13" t="s">
        <v>64</v>
      </c>
      <c r="E230" s="13"/>
      <c r="F230" s="15" t="s">
        <v>957</v>
      </c>
      <c r="G230" s="15">
        <v>410080</v>
      </c>
      <c r="H230" s="13"/>
      <c r="I230" s="13"/>
      <c r="J230" s="17"/>
      <c r="K230" s="21"/>
      <c r="L230" s="20"/>
      <c r="M230" s="20"/>
      <c r="N230" s="20"/>
    </row>
    <row r="231" spans="1:14" ht="15" customHeight="1" x14ac:dyDescent="0.2">
      <c r="A231" s="13" t="s">
        <v>306</v>
      </c>
      <c r="B231" s="13" t="s">
        <v>307</v>
      </c>
      <c r="C231" s="14" t="s">
        <v>173</v>
      </c>
      <c r="D231" s="13" t="s">
        <v>64</v>
      </c>
      <c r="E231" s="13"/>
      <c r="F231" s="15" t="s">
        <v>204</v>
      </c>
      <c r="G231" s="15">
        <v>410416</v>
      </c>
      <c r="H231" s="13"/>
      <c r="I231" s="13"/>
      <c r="J231" s="17"/>
      <c r="K231" s="21"/>
      <c r="L231" s="20"/>
      <c r="M231" s="20"/>
      <c r="N231" s="20"/>
    </row>
    <row r="232" spans="1:14" ht="15" customHeight="1" x14ac:dyDescent="0.2">
      <c r="A232" s="13" t="s">
        <v>909</v>
      </c>
      <c r="B232" s="13" t="s">
        <v>910</v>
      </c>
      <c r="C232" s="14" t="s">
        <v>151</v>
      </c>
      <c r="D232" s="13" t="s">
        <v>64</v>
      </c>
      <c r="E232" s="13"/>
      <c r="F232" s="15" t="s">
        <v>962</v>
      </c>
      <c r="G232" s="15">
        <v>410373</v>
      </c>
      <c r="H232" s="13"/>
      <c r="I232" s="13"/>
      <c r="J232" s="17"/>
      <c r="K232" s="21"/>
      <c r="L232" s="20"/>
      <c r="M232" s="20"/>
      <c r="N232" s="20"/>
    </row>
    <row r="233" spans="1:14" ht="15" customHeight="1" x14ac:dyDescent="0.2">
      <c r="A233" s="13" t="s">
        <v>428</v>
      </c>
      <c r="B233" s="13" t="s">
        <v>429</v>
      </c>
      <c r="C233" s="14" t="s">
        <v>63</v>
      </c>
      <c r="D233" s="13" t="s">
        <v>64</v>
      </c>
      <c r="E233" s="13"/>
      <c r="F233" s="15" t="s">
        <v>965</v>
      </c>
      <c r="G233" s="15">
        <v>410229</v>
      </c>
      <c r="H233" s="13"/>
      <c r="I233" s="13"/>
      <c r="J233" s="17"/>
      <c r="K233" s="21"/>
      <c r="L233" s="20"/>
      <c r="M233" s="20"/>
      <c r="N233" s="20"/>
    </row>
    <row r="234" spans="1:14" ht="15" customHeight="1" x14ac:dyDescent="0.2">
      <c r="A234" s="13" t="s">
        <v>183</v>
      </c>
      <c r="B234" s="13" t="s">
        <v>184</v>
      </c>
      <c r="C234" s="14" t="s">
        <v>145</v>
      </c>
      <c r="D234" s="13" t="s">
        <v>64</v>
      </c>
      <c r="E234" s="13"/>
      <c r="F234" s="15" t="s">
        <v>968</v>
      </c>
      <c r="G234" s="15">
        <v>410230</v>
      </c>
      <c r="H234" s="13"/>
      <c r="I234" s="13"/>
      <c r="J234" s="17"/>
      <c r="K234" s="21"/>
      <c r="L234" s="20"/>
      <c r="M234" s="20"/>
      <c r="N234" s="20"/>
    </row>
    <row r="235" spans="1:14" ht="15" customHeight="1" x14ac:dyDescent="0.2">
      <c r="A235" s="13" t="s">
        <v>556</v>
      </c>
      <c r="B235" s="13" t="s">
        <v>557</v>
      </c>
      <c r="C235" s="14" t="s">
        <v>211</v>
      </c>
      <c r="D235" s="13" t="s">
        <v>64</v>
      </c>
      <c r="E235" s="13"/>
      <c r="F235" s="15" t="s">
        <v>214</v>
      </c>
      <c r="G235" s="15">
        <v>410231</v>
      </c>
      <c r="H235" s="13"/>
      <c r="I235" s="13"/>
      <c r="J235" s="17"/>
      <c r="K235" s="21"/>
      <c r="L235" s="20"/>
      <c r="M235" s="20"/>
      <c r="N235" s="20"/>
    </row>
    <row r="236" spans="1:14" ht="15" customHeight="1" x14ac:dyDescent="0.2">
      <c r="A236" s="13" t="s">
        <v>893</v>
      </c>
      <c r="B236" s="13" t="s">
        <v>894</v>
      </c>
      <c r="C236" s="14" t="s">
        <v>77</v>
      </c>
      <c r="D236" s="13" t="s">
        <v>64</v>
      </c>
      <c r="E236" s="13"/>
      <c r="F236" s="15" t="s">
        <v>973</v>
      </c>
      <c r="G236" s="15">
        <v>410233</v>
      </c>
      <c r="H236" s="13"/>
      <c r="I236" s="13"/>
      <c r="J236" s="17"/>
      <c r="K236" s="21"/>
      <c r="L236" s="20"/>
      <c r="M236" s="20"/>
      <c r="N236" s="20"/>
    </row>
    <row r="237" spans="1:14" ht="15" customHeight="1" x14ac:dyDescent="0.2">
      <c r="A237" s="23" t="s">
        <v>1045</v>
      </c>
      <c r="B237" s="13" t="s">
        <v>1046</v>
      </c>
      <c r="C237" s="14" t="s">
        <v>88</v>
      </c>
      <c r="D237" s="13" t="s">
        <v>64</v>
      </c>
      <c r="E237" s="13"/>
      <c r="F237" s="15" t="s">
        <v>976</v>
      </c>
      <c r="G237" s="15">
        <v>410234</v>
      </c>
      <c r="H237" s="13"/>
      <c r="I237" s="13"/>
      <c r="J237" s="17"/>
      <c r="K237" s="21"/>
      <c r="L237" s="20"/>
      <c r="M237" s="20"/>
      <c r="N237" s="20"/>
    </row>
    <row r="238" spans="1:14" ht="15" customHeight="1" x14ac:dyDescent="0.2">
      <c r="A238" s="13" t="s">
        <v>640</v>
      </c>
      <c r="B238" s="13" t="s">
        <v>641</v>
      </c>
      <c r="C238" s="14" t="s">
        <v>257</v>
      </c>
      <c r="D238" s="13" t="s">
        <v>64</v>
      </c>
      <c r="E238" s="13"/>
      <c r="F238" s="15" t="s">
        <v>978</v>
      </c>
      <c r="G238" s="15">
        <v>410370</v>
      </c>
      <c r="H238" s="13"/>
      <c r="I238" s="13"/>
      <c r="J238" s="17"/>
      <c r="K238" s="21"/>
      <c r="L238" s="20"/>
      <c r="M238" s="20"/>
      <c r="N238" s="20"/>
    </row>
    <row r="239" spans="1:14" ht="15" customHeight="1" x14ac:dyDescent="0.2">
      <c r="A239" s="13" t="s">
        <v>220</v>
      </c>
      <c r="B239" s="13" t="s">
        <v>221</v>
      </c>
      <c r="C239" s="14" t="s">
        <v>173</v>
      </c>
      <c r="D239" s="13" t="s">
        <v>64</v>
      </c>
      <c r="E239" s="13"/>
      <c r="F239" s="15" t="s">
        <v>981</v>
      </c>
      <c r="G239" s="15">
        <v>410236</v>
      </c>
      <c r="H239" s="13"/>
      <c r="I239" s="13"/>
      <c r="J239" s="17"/>
      <c r="K239" s="21"/>
      <c r="L239" s="20"/>
      <c r="M239" s="20"/>
      <c r="N239" s="20"/>
    </row>
    <row r="240" spans="1:14" ht="15" customHeight="1" x14ac:dyDescent="0.2">
      <c r="A240" s="23" t="s">
        <v>1048</v>
      </c>
      <c r="B240" s="13" t="s">
        <v>1049</v>
      </c>
      <c r="C240" s="14" t="s">
        <v>533</v>
      </c>
      <c r="D240" s="13" t="s">
        <v>64</v>
      </c>
      <c r="E240" s="13"/>
      <c r="F240" s="15" t="s">
        <v>984</v>
      </c>
      <c r="G240" s="15">
        <v>410237</v>
      </c>
      <c r="H240" s="13"/>
      <c r="I240" s="13"/>
      <c r="J240" s="17"/>
      <c r="K240" s="21"/>
      <c r="L240" s="20"/>
      <c r="M240" s="20"/>
      <c r="N240" s="20"/>
    </row>
    <row r="241" spans="1:14" ht="15" customHeight="1" x14ac:dyDescent="0.2">
      <c r="A241" s="13" t="s">
        <v>497</v>
      </c>
      <c r="B241" s="13" t="s">
        <v>498</v>
      </c>
      <c r="C241" s="14" t="s">
        <v>499</v>
      </c>
      <c r="D241" s="13" t="s">
        <v>64</v>
      </c>
      <c r="E241" s="13"/>
      <c r="F241" s="15" t="s">
        <v>28</v>
      </c>
      <c r="G241" s="15">
        <v>410437</v>
      </c>
      <c r="H241" s="13"/>
      <c r="I241" s="13"/>
      <c r="J241" s="17"/>
      <c r="K241" s="21"/>
      <c r="L241" s="20"/>
      <c r="M241" s="20"/>
      <c r="N241" s="20"/>
    </row>
    <row r="242" spans="1:14" ht="15" customHeight="1" x14ac:dyDescent="0.2">
      <c r="A242" s="13" t="s">
        <v>853</v>
      </c>
      <c r="B242" s="13" t="s">
        <v>854</v>
      </c>
      <c r="C242" s="14" t="s">
        <v>173</v>
      </c>
      <c r="D242" s="13" t="s">
        <v>64</v>
      </c>
      <c r="E242" s="13"/>
      <c r="F242" s="15" t="s">
        <v>989</v>
      </c>
      <c r="G242" s="15">
        <v>410241</v>
      </c>
      <c r="H242" s="13"/>
      <c r="I242" s="13"/>
      <c r="J242" s="17"/>
      <c r="K242" s="21"/>
      <c r="L242" s="20"/>
      <c r="M242" s="20"/>
      <c r="N242" s="20"/>
    </row>
    <row r="243" spans="1:14" ht="15" customHeight="1" x14ac:dyDescent="0.2">
      <c r="A243" s="13" t="s">
        <v>856</v>
      </c>
      <c r="B243" s="13" t="s">
        <v>857</v>
      </c>
      <c r="C243" s="14" t="s">
        <v>246</v>
      </c>
      <c r="D243" s="13" t="s">
        <v>64</v>
      </c>
      <c r="E243" s="13"/>
      <c r="F243" s="15" t="s">
        <v>992</v>
      </c>
      <c r="G243" s="15">
        <v>410242</v>
      </c>
      <c r="H243" s="13"/>
      <c r="I243" s="13"/>
      <c r="J243" s="17"/>
      <c r="K243" s="21"/>
      <c r="L243" s="20"/>
      <c r="M243" s="20"/>
      <c r="N243" s="20"/>
    </row>
    <row r="244" spans="1:14" ht="15" customHeight="1" x14ac:dyDescent="0.2">
      <c r="A244" s="13" t="s">
        <v>943</v>
      </c>
      <c r="B244" s="13" t="s">
        <v>944</v>
      </c>
      <c r="C244" s="14" t="s">
        <v>93</v>
      </c>
      <c r="D244" s="13" t="s">
        <v>64</v>
      </c>
      <c r="E244" s="13"/>
      <c r="F244" s="15" t="s">
        <v>995</v>
      </c>
      <c r="G244" s="15">
        <v>410243</v>
      </c>
      <c r="H244" s="13"/>
      <c r="I244" s="13"/>
      <c r="J244" s="17"/>
      <c r="K244" s="21"/>
      <c r="L244" s="20"/>
      <c r="M244" s="20"/>
      <c r="N244" s="20"/>
    </row>
    <row r="245" spans="1:14" ht="15" customHeight="1" x14ac:dyDescent="0.2">
      <c r="A245" s="13" t="s">
        <v>612</v>
      </c>
      <c r="B245" s="13" t="s">
        <v>613</v>
      </c>
      <c r="C245" s="14" t="s">
        <v>93</v>
      </c>
      <c r="D245" s="13" t="s">
        <v>64</v>
      </c>
      <c r="E245" s="13"/>
      <c r="F245" s="15" t="s">
        <v>998</v>
      </c>
      <c r="G245" s="15">
        <v>410244</v>
      </c>
      <c r="H245" s="13"/>
      <c r="I245" s="13"/>
      <c r="J245" s="17"/>
      <c r="K245" s="21"/>
      <c r="L245" s="20"/>
      <c r="M245" s="20"/>
      <c r="N245" s="20"/>
    </row>
    <row r="246" spans="1:14" ht="15" customHeight="1" x14ac:dyDescent="0.2">
      <c r="A246" s="13" t="s">
        <v>620</v>
      </c>
      <c r="B246" s="13" t="s">
        <v>621</v>
      </c>
      <c r="C246" s="14" t="s">
        <v>257</v>
      </c>
      <c r="D246" s="13" t="s">
        <v>64</v>
      </c>
      <c r="E246" s="13"/>
      <c r="F246" s="15" t="s">
        <v>1001</v>
      </c>
      <c r="G246" s="15">
        <v>410245</v>
      </c>
      <c r="H246" s="13"/>
      <c r="I246" s="13"/>
      <c r="J246" s="17"/>
      <c r="K246" s="21"/>
      <c r="L246" s="20"/>
      <c r="M246" s="20"/>
      <c r="N246" s="20"/>
    </row>
    <row r="247" spans="1:14" ht="15" customHeight="1" x14ac:dyDescent="0.2">
      <c r="A247" s="13" t="s">
        <v>946</v>
      </c>
      <c r="B247" s="13" t="s">
        <v>621</v>
      </c>
      <c r="C247" s="14" t="s">
        <v>257</v>
      </c>
      <c r="D247" s="13" t="s">
        <v>64</v>
      </c>
      <c r="E247" s="13"/>
      <c r="F247" s="15" t="s">
        <v>1004</v>
      </c>
      <c r="G247" s="15">
        <v>410246</v>
      </c>
      <c r="H247" s="13"/>
      <c r="I247" s="13"/>
      <c r="J247" s="17"/>
      <c r="K247" s="21"/>
      <c r="L247" s="20"/>
      <c r="M247" s="20"/>
      <c r="N247" s="20"/>
    </row>
    <row r="248" spans="1:14" ht="15" customHeight="1" x14ac:dyDescent="0.2">
      <c r="A248" s="23" t="s">
        <v>1051</v>
      </c>
      <c r="B248" s="13" t="s">
        <v>1052</v>
      </c>
      <c r="C248" s="14" t="s">
        <v>82</v>
      </c>
      <c r="D248" s="13" t="s">
        <v>64</v>
      </c>
      <c r="E248" s="13"/>
      <c r="F248" s="15" t="s">
        <v>1007</v>
      </c>
      <c r="G248" s="15">
        <v>410205</v>
      </c>
      <c r="H248" s="13"/>
      <c r="I248" s="13"/>
      <c r="J248" s="17"/>
      <c r="K248" s="21"/>
      <c r="L248" s="20"/>
      <c r="M248" s="20"/>
      <c r="N248" s="20"/>
    </row>
    <row r="249" spans="1:14" ht="15" customHeight="1" x14ac:dyDescent="0.2">
      <c r="A249" s="13" t="s">
        <v>112</v>
      </c>
      <c r="B249" s="13" t="s">
        <v>113</v>
      </c>
      <c r="C249" s="14" t="s">
        <v>82</v>
      </c>
      <c r="D249" s="13" t="s">
        <v>64</v>
      </c>
      <c r="E249" s="13"/>
      <c r="F249" s="15" t="s">
        <v>1010</v>
      </c>
      <c r="G249" s="15">
        <v>410249</v>
      </c>
      <c r="H249" s="13"/>
      <c r="I249" s="13"/>
      <c r="J249" s="17"/>
      <c r="K249" s="21"/>
      <c r="L249" s="20"/>
      <c r="M249" s="20"/>
      <c r="N249" s="20"/>
    </row>
    <row r="250" spans="1:14" ht="15" customHeight="1" x14ac:dyDescent="0.2">
      <c r="A250" s="13" t="s">
        <v>119</v>
      </c>
      <c r="B250" s="13" t="s">
        <v>120</v>
      </c>
      <c r="C250" s="14" t="s">
        <v>82</v>
      </c>
      <c r="D250" s="13" t="s">
        <v>64</v>
      </c>
      <c r="E250" s="13"/>
      <c r="F250" s="15" t="s">
        <v>1013</v>
      </c>
      <c r="G250" s="15">
        <v>410251</v>
      </c>
      <c r="H250" s="13"/>
      <c r="I250" s="13"/>
      <c r="J250" s="17"/>
      <c r="K250" s="21"/>
      <c r="L250" s="20"/>
      <c r="M250" s="20"/>
      <c r="N250" s="20"/>
    </row>
    <row r="251" spans="1:14" ht="15" customHeight="1" x14ac:dyDescent="0.2">
      <c r="A251" s="13" t="s">
        <v>96</v>
      </c>
      <c r="B251" s="13" t="s">
        <v>97</v>
      </c>
      <c r="C251" s="14" t="s">
        <v>82</v>
      </c>
      <c r="D251" s="13" t="s">
        <v>64</v>
      </c>
      <c r="E251" s="13"/>
      <c r="F251" s="15" t="s">
        <v>1016</v>
      </c>
      <c r="G251" s="15">
        <v>410252</v>
      </c>
      <c r="H251" s="13"/>
      <c r="I251" s="13"/>
      <c r="J251" s="17"/>
      <c r="K251" s="21"/>
      <c r="L251" s="20"/>
      <c r="M251" s="20"/>
      <c r="N251" s="20"/>
    </row>
    <row r="252" spans="1:14" ht="15" customHeight="1" x14ac:dyDescent="0.2">
      <c r="A252" s="13" t="s">
        <v>270</v>
      </c>
      <c r="B252" s="13" t="s">
        <v>271</v>
      </c>
      <c r="C252" s="14" t="s">
        <v>145</v>
      </c>
      <c r="D252" s="13" t="s">
        <v>64</v>
      </c>
      <c r="E252" s="13"/>
      <c r="F252" s="15" t="s">
        <v>1019</v>
      </c>
      <c r="G252" s="15">
        <v>410408</v>
      </c>
      <c r="H252" s="13"/>
      <c r="I252" s="13"/>
      <c r="J252" s="17"/>
      <c r="K252" s="21"/>
      <c r="L252" s="20"/>
      <c r="M252" s="20"/>
      <c r="N252" s="20"/>
    </row>
    <row r="253" spans="1:14" ht="15" customHeight="1" x14ac:dyDescent="0.2">
      <c r="A253" s="13" t="s">
        <v>903</v>
      </c>
      <c r="B253" s="13" t="s">
        <v>271</v>
      </c>
      <c r="C253" s="14" t="s">
        <v>145</v>
      </c>
      <c r="D253" s="13" t="s">
        <v>64</v>
      </c>
      <c r="E253" s="13"/>
      <c r="F253" s="15" t="s">
        <v>1021</v>
      </c>
      <c r="G253" s="15">
        <v>410253</v>
      </c>
      <c r="H253" s="13"/>
      <c r="I253" s="13"/>
      <c r="J253" s="17"/>
      <c r="K253" s="21"/>
      <c r="L253" s="20"/>
      <c r="M253" s="20"/>
      <c r="N253" s="20"/>
    </row>
    <row r="254" spans="1:14" ht="15" customHeight="1" x14ac:dyDescent="0.2">
      <c r="A254" s="13" t="s">
        <v>357</v>
      </c>
      <c r="B254" s="13" t="s">
        <v>358</v>
      </c>
      <c r="C254" s="14" t="s">
        <v>353</v>
      </c>
      <c r="D254" s="13" t="s">
        <v>64</v>
      </c>
      <c r="E254" s="13"/>
      <c r="F254" s="15" t="s">
        <v>1024</v>
      </c>
      <c r="G254" s="15">
        <v>410254</v>
      </c>
      <c r="H254" s="13"/>
      <c r="I254" s="13"/>
      <c r="J254" s="17"/>
      <c r="K254" s="21"/>
      <c r="L254" s="20"/>
      <c r="M254" s="20"/>
      <c r="N254" s="20"/>
    </row>
    <row r="255" spans="1:14" ht="15" customHeight="1" x14ac:dyDescent="0.2">
      <c r="A255" s="13" t="s">
        <v>684</v>
      </c>
      <c r="B255" s="13" t="s">
        <v>685</v>
      </c>
      <c r="C255" s="14" t="s">
        <v>211</v>
      </c>
      <c r="D255" s="13" t="s">
        <v>64</v>
      </c>
      <c r="E255" s="13"/>
      <c r="F255" s="15" t="s">
        <v>1027</v>
      </c>
      <c r="G255" s="15">
        <v>410255</v>
      </c>
      <c r="H255" s="13"/>
      <c r="I255" s="13"/>
      <c r="J255" s="17"/>
      <c r="K255" s="21"/>
      <c r="L255" s="20"/>
      <c r="M255" s="20"/>
      <c r="N255" s="20"/>
    </row>
    <row r="256" spans="1:14" ht="15" customHeight="1" x14ac:dyDescent="0.2">
      <c r="A256" s="23" t="s">
        <v>1076</v>
      </c>
      <c r="B256" s="13" t="s">
        <v>1077</v>
      </c>
      <c r="C256" s="14" t="s">
        <v>246</v>
      </c>
      <c r="D256" s="13" t="s">
        <v>64</v>
      </c>
      <c r="E256" s="13"/>
      <c r="F256" s="15" t="s">
        <v>1030</v>
      </c>
      <c r="G256" s="15">
        <v>410256</v>
      </c>
      <c r="H256" s="13"/>
      <c r="I256" s="13"/>
      <c r="J256" s="17"/>
      <c r="K256" s="21"/>
      <c r="L256" s="20"/>
      <c r="M256" s="20"/>
      <c r="N256" s="20"/>
    </row>
    <row r="257" spans="1:14" ht="15" customHeight="1" x14ac:dyDescent="0.2">
      <c r="A257" s="13" t="s">
        <v>644</v>
      </c>
      <c r="B257" s="13" t="s">
        <v>645</v>
      </c>
      <c r="C257" s="14" t="s">
        <v>63</v>
      </c>
      <c r="D257" s="13" t="s">
        <v>64</v>
      </c>
      <c r="E257" s="13"/>
      <c r="F257" s="15" t="s">
        <v>1033</v>
      </c>
      <c r="G257" s="15">
        <v>410258</v>
      </c>
      <c r="H257" s="13"/>
      <c r="I257" s="13"/>
      <c r="J257" s="17"/>
      <c r="K257" s="21"/>
      <c r="L257" s="20"/>
      <c r="M257" s="20"/>
      <c r="N257" s="20"/>
    </row>
    <row r="258" spans="1:14" ht="15" customHeight="1" x14ac:dyDescent="0.2">
      <c r="A258" s="13" t="s">
        <v>476</v>
      </c>
      <c r="B258" s="13" t="s">
        <v>477</v>
      </c>
      <c r="C258" s="14" t="s">
        <v>246</v>
      </c>
      <c r="D258" s="13" t="s">
        <v>64</v>
      </c>
      <c r="E258" s="13"/>
      <c r="F258" s="15" t="s">
        <v>1036</v>
      </c>
      <c r="G258" s="15">
        <v>410259</v>
      </c>
      <c r="H258" s="13"/>
      <c r="I258" s="13"/>
      <c r="J258" s="17"/>
      <c r="K258" s="21"/>
      <c r="L258" s="20"/>
      <c r="M258" s="20"/>
      <c r="N258" s="20"/>
    </row>
    <row r="259" spans="1:14" ht="15" customHeight="1" x14ac:dyDescent="0.2">
      <c r="A259" s="13" t="s">
        <v>921</v>
      </c>
      <c r="B259" s="13" t="s">
        <v>477</v>
      </c>
      <c r="C259" s="14" t="s">
        <v>246</v>
      </c>
      <c r="D259" s="13" t="s">
        <v>64</v>
      </c>
      <c r="E259" s="13"/>
      <c r="F259" s="15" t="s">
        <v>1039</v>
      </c>
      <c r="G259" s="15">
        <v>410262</v>
      </c>
      <c r="H259" s="13"/>
      <c r="I259" s="13"/>
      <c r="J259" s="17"/>
      <c r="K259" s="21"/>
      <c r="L259" s="20"/>
      <c r="M259" s="20"/>
      <c r="N259" s="20"/>
    </row>
    <row r="260" spans="1:14" ht="15" customHeight="1" x14ac:dyDescent="0.2">
      <c r="A260" s="13" t="s">
        <v>511</v>
      </c>
      <c r="B260" s="13" t="s">
        <v>512</v>
      </c>
      <c r="C260" s="14" t="s">
        <v>77</v>
      </c>
      <c r="D260" s="13" t="s">
        <v>64</v>
      </c>
      <c r="E260" s="13"/>
      <c r="F260" s="15" t="s">
        <v>1042</v>
      </c>
      <c r="G260" s="15">
        <v>410260</v>
      </c>
      <c r="H260" s="13"/>
      <c r="I260" s="13"/>
      <c r="J260" s="17"/>
      <c r="K260" s="21"/>
      <c r="L260" s="20"/>
      <c r="M260" s="20"/>
      <c r="N260" s="20"/>
    </row>
    <row r="261" spans="1:14" ht="15" customHeight="1" x14ac:dyDescent="0.2">
      <c r="A261" s="13" t="s">
        <v>865</v>
      </c>
      <c r="B261" s="13" t="s">
        <v>866</v>
      </c>
      <c r="C261" s="14" t="s">
        <v>499</v>
      </c>
      <c r="D261" s="13" t="s">
        <v>64</v>
      </c>
      <c r="E261" s="13"/>
      <c r="F261" s="15" t="s">
        <v>1044</v>
      </c>
      <c r="G261" s="15">
        <v>410261</v>
      </c>
      <c r="H261" s="13"/>
      <c r="I261" s="13"/>
      <c r="J261" s="17"/>
      <c r="K261" s="21"/>
      <c r="L261" s="20"/>
      <c r="M261" s="20"/>
      <c r="N261" s="20"/>
    </row>
    <row r="262" spans="1:14" ht="15" customHeight="1" x14ac:dyDescent="0.2">
      <c r="A262" s="13" t="s">
        <v>823</v>
      </c>
      <c r="B262" s="13" t="s">
        <v>824</v>
      </c>
      <c r="C262" s="14" t="s">
        <v>151</v>
      </c>
      <c r="D262" s="13" t="s">
        <v>64</v>
      </c>
      <c r="E262" s="13"/>
      <c r="F262" s="15" t="s">
        <v>1047</v>
      </c>
      <c r="G262" s="15">
        <v>410263</v>
      </c>
      <c r="H262" s="13"/>
      <c r="I262" s="13"/>
      <c r="J262" s="17"/>
      <c r="K262" s="21"/>
      <c r="L262" s="20"/>
      <c r="M262" s="20"/>
      <c r="N262" s="20"/>
    </row>
    <row r="263" spans="1:14" ht="15" customHeight="1" x14ac:dyDescent="0.2">
      <c r="A263" s="13" t="s">
        <v>61</v>
      </c>
      <c r="B263" s="13" t="s">
        <v>62</v>
      </c>
      <c r="C263" s="14" t="s">
        <v>63</v>
      </c>
      <c r="D263" s="13" t="s">
        <v>64</v>
      </c>
      <c r="E263" s="13"/>
      <c r="F263" s="15" t="s">
        <v>1050</v>
      </c>
      <c r="G263" s="15">
        <v>410265</v>
      </c>
      <c r="H263" s="13"/>
      <c r="I263" s="13"/>
      <c r="J263" s="17"/>
      <c r="K263" s="21"/>
      <c r="L263" s="20"/>
      <c r="M263" s="20"/>
      <c r="N263" s="20"/>
    </row>
    <row r="264" spans="1:14" ht="15" customHeight="1" x14ac:dyDescent="0.2">
      <c r="A264" s="13" t="s">
        <v>724</v>
      </c>
      <c r="B264" s="13" t="s">
        <v>725</v>
      </c>
      <c r="C264" s="14" t="s">
        <v>726</v>
      </c>
      <c r="D264" s="13" t="s">
        <v>64</v>
      </c>
      <c r="E264" s="13"/>
      <c r="F264" s="15" t="s">
        <v>1053</v>
      </c>
      <c r="G264" s="15">
        <v>410266</v>
      </c>
      <c r="H264" s="13"/>
      <c r="I264" s="13"/>
      <c r="J264" s="17"/>
      <c r="K264" s="21"/>
      <c r="L264" s="20"/>
      <c r="M264" s="20"/>
      <c r="N264" s="20"/>
    </row>
    <row r="265" spans="1:14" ht="15" customHeight="1" x14ac:dyDescent="0.2">
      <c r="A265" s="23" t="s">
        <v>1037</v>
      </c>
      <c r="B265" s="13" t="s">
        <v>1038</v>
      </c>
      <c r="C265" s="14" t="s">
        <v>130</v>
      </c>
      <c r="D265" s="13" t="s">
        <v>64</v>
      </c>
      <c r="E265" s="13"/>
      <c r="F265" s="15" t="s">
        <v>1056</v>
      </c>
      <c r="G265" s="15">
        <v>410268</v>
      </c>
      <c r="H265" s="13"/>
      <c r="I265" s="13"/>
      <c r="J265" s="17"/>
      <c r="K265" s="21"/>
      <c r="L265" s="20"/>
      <c r="M265" s="20"/>
      <c r="N265" s="20"/>
    </row>
    <row r="266" spans="1:14" ht="15" customHeight="1" x14ac:dyDescent="0.2">
      <c r="A266" s="22" t="s">
        <v>1014</v>
      </c>
      <c r="B266" s="22" t="s">
        <v>1015</v>
      </c>
      <c r="C266" s="14" t="s">
        <v>211</v>
      </c>
      <c r="D266" s="13" t="s">
        <v>64</v>
      </c>
      <c r="E266" s="13"/>
      <c r="F266" s="15" t="s">
        <v>1059</v>
      </c>
      <c r="G266" s="15">
        <v>410267</v>
      </c>
      <c r="H266" s="13"/>
      <c r="I266" s="13"/>
      <c r="J266" s="17"/>
      <c r="K266" s="21"/>
      <c r="L266" s="20"/>
      <c r="M266" s="20"/>
      <c r="N266" s="20"/>
    </row>
    <row r="267" spans="1:14" ht="15" customHeight="1" x14ac:dyDescent="0.2">
      <c r="A267" s="23" t="s">
        <v>1057</v>
      </c>
      <c r="B267" s="13" t="s">
        <v>1058</v>
      </c>
      <c r="C267" s="14" t="s">
        <v>109</v>
      </c>
      <c r="D267" s="13" t="s">
        <v>64</v>
      </c>
      <c r="E267" s="13"/>
      <c r="F267" s="15" t="s">
        <v>1061</v>
      </c>
      <c r="G267" s="15">
        <v>410269</v>
      </c>
      <c r="H267" s="13"/>
      <c r="I267" s="13"/>
      <c r="J267" s="17"/>
      <c r="K267" s="21"/>
      <c r="L267" s="20"/>
      <c r="M267" s="20"/>
      <c r="N267" s="20"/>
    </row>
    <row r="268" spans="1:14" ht="15" customHeight="1" x14ac:dyDescent="0.2">
      <c r="A268" s="13" t="s">
        <v>766</v>
      </c>
      <c r="B268" s="13" t="s">
        <v>767</v>
      </c>
      <c r="C268" s="14" t="s">
        <v>211</v>
      </c>
      <c r="D268" s="13" t="s">
        <v>64</v>
      </c>
      <c r="E268" s="13"/>
      <c r="F268" s="15" t="s">
        <v>1064</v>
      </c>
      <c r="G268" s="15">
        <v>410270</v>
      </c>
      <c r="H268" s="13"/>
      <c r="I268" s="13"/>
      <c r="J268" s="17"/>
      <c r="K268" s="21"/>
      <c r="L268" s="20"/>
      <c r="M268" s="20"/>
      <c r="N268" s="20"/>
    </row>
    <row r="269" spans="1:14" ht="15" customHeight="1" x14ac:dyDescent="0.2">
      <c r="A269" s="13" t="s">
        <v>829</v>
      </c>
      <c r="B269" s="13" t="s">
        <v>830</v>
      </c>
      <c r="C269" s="14" t="s">
        <v>173</v>
      </c>
      <c r="D269" s="13" t="s">
        <v>64</v>
      </c>
      <c r="E269" s="13"/>
      <c r="F269" s="15" t="s">
        <v>1067</v>
      </c>
      <c r="G269" s="15">
        <v>410271</v>
      </c>
      <c r="H269" s="13"/>
      <c r="I269" s="13"/>
      <c r="J269" s="17"/>
      <c r="K269" s="21"/>
      <c r="L269" s="20"/>
      <c r="M269" s="20"/>
      <c r="N269" s="20"/>
    </row>
    <row r="270" spans="1:14" ht="15" customHeight="1" x14ac:dyDescent="0.2">
      <c r="A270" s="23" t="s">
        <v>1043</v>
      </c>
      <c r="B270" s="13" t="s">
        <v>830</v>
      </c>
      <c r="C270" s="14" t="s">
        <v>173</v>
      </c>
      <c r="D270" s="13" t="s">
        <v>64</v>
      </c>
      <c r="E270" s="13"/>
      <c r="F270" s="15" t="s">
        <v>1070</v>
      </c>
      <c r="G270" s="15">
        <v>410272</v>
      </c>
      <c r="H270" s="13"/>
      <c r="I270" s="13"/>
      <c r="J270" s="17"/>
      <c r="K270" s="21"/>
      <c r="L270" s="20"/>
      <c r="M270" s="20"/>
      <c r="N270" s="20"/>
    </row>
    <row r="271" spans="1:14" ht="15" customHeight="1" x14ac:dyDescent="0.2">
      <c r="A271" s="13" t="s">
        <v>796</v>
      </c>
      <c r="B271" s="13" t="s">
        <v>797</v>
      </c>
      <c r="C271" s="14" t="s">
        <v>173</v>
      </c>
      <c r="D271" s="13" t="s">
        <v>64</v>
      </c>
      <c r="E271" s="13"/>
      <c r="F271" s="15" t="s">
        <v>1072</v>
      </c>
      <c r="G271" s="15">
        <v>410274</v>
      </c>
      <c r="H271" s="13"/>
      <c r="I271" s="13"/>
      <c r="J271" s="17"/>
      <c r="K271" s="21"/>
      <c r="L271" s="20"/>
      <c r="M271" s="20"/>
      <c r="N271" s="20"/>
    </row>
    <row r="272" spans="1:14" ht="15" customHeight="1" x14ac:dyDescent="0.2">
      <c r="A272" s="13" t="s">
        <v>484</v>
      </c>
      <c r="B272" s="13" t="s">
        <v>485</v>
      </c>
      <c r="C272" s="14" t="s">
        <v>486</v>
      </c>
      <c r="D272" s="13" t="s">
        <v>64</v>
      </c>
      <c r="E272" s="13"/>
      <c r="F272" s="15" t="s">
        <v>1075</v>
      </c>
      <c r="G272" s="15">
        <v>410275</v>
      </c>
      <c r="H272" s="13"/>
      <c r="I272" s="13"/>
      <c r="J272" s="17"/>
      <c r="K272" s="21"/>
      <c r="L272" s="20"/>
      <c r="M272" s="20"/>
      <c r="N272" s="20"/>
    </row>
    <row r="273" spans="1:14" ht="15" customHeight="1" x14ac:dyDescent="0.2">
      <c r="A273" s="23" t="s">
        <v>1054</v>
      </c>
      <c r="B273" s="13" t="s">
        <v>1055</v>
      </c>
      <c r="C273" s="14" t="s">
        <v>726</v>
      </c>
      <c r="D273" s="13" t="s">
        <v>64</v>
      </c>
      <c r="E273" s="13"/>
      <c r="F273" s="15" t="s">
        <v>1078</v>
      </c>
      <c r="G273" s="15">
        <v>410276</v>
      </c>
      <c r="H273" s="13"/>
      <c r="I273" s="13"/>
      <c r="J273" s="17"/>
      <c r="K273" s="21"/>
      <c r="L273" s="20"/>
      <c r="M273" s="20"/>
      <c r="N273" s="20"/>
    </row>
    <row r="274" spans="1:14" ht="15" customHeight="1" x14ac:dyDescent="0.2">
      <c r="A274" s="13" t="s">
        <v>177</v>
      </c>
      <c r="B274" s="13" t="s">
        <v>178</v>
      </c>
      <c r="C274" s="14" t="s">
        <v>179</v>
      </c>
      <c r="D274" s="13" t="s">
        <v>64</v>
      </c>
      <c r="E274" s="13"/>
      <c r="F274" s="15" t="s">
        <v>1081</v>
      </c>
      <c r="G274" s="15">
        <v>410277</v>
      </c>
      <c r="H274" s="13"/>
      <c r="I274" s="13"/>
      <c r="J274" s="17"/>
      <c r="K274" s="21"/>
      <c r="L274" s="20"/>
      <c r="M274" s="20"/>
      <c r="N274" s="20"/>
    </row>
    <row r="275" spans="1:14" ht="15" customHeight="1" x14ac:dyDescent="0.2">
      <c r="A275" s="13" t="s">
        <v>775</v>
      </c>
      <c r="B275" s="13" t="s">
        <v>178</v>
      </c>
      <c r="C275" s="14" t="s">
        <v>179</v>
      </c>
      <c r="D275" s="13" t="s">
        <v>64</v>
      </c>
      <c r="E275" s="13"/>
      <c r="F275" s="15" t="s">
        <v>1084</v>
      </c>
      <c r="G275" s="15">
        <v>410278</v>
      </c>
      <c r="H275" s="13"/>
      <c r="I275" s="13"/>
      <c r="J275" s="17"/>
      <c r="K275" s="21"/>
      <c r="L275" s="20"/>
      <c r="M275" s="20"/>
      <c r="N275" s="20"/>
    </row>
    <row r="276" spans="1:14" ht="15" customHeight="1" x14ac:dyDescent="0.2">
      <c r="A276" s="23" t="s">
        <v>1060</v>
      </c>
      <c r="B276" s="13" t="s">
        <v>178</v>
      </c>
      <c r="C276" s="14" t="s">
        <v>179</v>
      </c>
      <c r="D276" s="13" t="s">
        <v>64</v>
      </c>
      <c r="E276" s="13"/>
      <c r="F276" s="15" t="s">
        <v>1087</v>
      </c>
      <c r="G276" s="15">
        <v>410279</v>
      </c>
      <c r="H276" s="13"/>
      <c r="I276" s="13"/>
      <c r="J276" s="17"/>
      <c r="K276" s="21"/>
      <c r="L276" s="20"/>
      <c r="M276" s="20"/>
      <c r="N276" s="20"/>
    </row>
    <row r="277" spans="1:14" ht="15" customHeight="1" x14ac:dyDescent="0.2">
      <c r="F277" s="15" t="s">
        <v>1088</v>
      </c>
      <c r="G277" s="24">
        <v>410247</v>
      </c>
      <c r="H277" s="25"/>
      <c r="J277" s="26"/>
      <c r="K277" s="27"/>
    </row>
    <row r="278" spans="1:14" ht="15" customHeight="1" x14ac:dyDescent="0.2">
      <c r="F278" s="28" t="s">
        <v>1089</v>
      </c>
      <c r="G278" s="24">
        <v>410280</v>
      </c>
      <c r="H278" s="25"/>
      <c r="J278" s="26"/>
      <c r="K278" s="27"/>
    </row>
    <row r="279" spans="1:14" ht="15" customHeight="1" x14ac:dyDescent="0.2">
      <c r="F279" s="28" t="s">
        <v>1090</v>
      </c>
      <c r="G279" s="24">
        <v>410282</v>
      </c>
      <c r="H279" s="25"/>
      <c r="J279" s="26"/>
      <c r="K279" s="27"/>
    </row>
    <row r="280" spans="1:14" ht="15" customHeight="1" x14ac:dyDescent="0.2">
      <c r="F280" s="28" t="s">
        <v>1091</v>
      </c>
      <c r="G280" s="24">
        <v>410283</v>
      </c>
      <c r="H280" s="25"/>
      <c r="J280" s="26"/>
      <c r="K280" s="27"/>
    </row>
    <row r="281" spans="1:14" ht="15" customHeight="1" x14ac:dyDescent="0.2">
      <c r="F281" s="28" t="s">
        <v>1092</v>
      </c>
      <c r="G281" s="24">
        <v>410284</v>
      </c>
      <c r="H281" s="25"/>
      <c r="J281" s="26"/>
      <c r="K281" s="27"/>
    </row>
    <row r="282" spans="1:14" ht="15" customHeight="1" x14ac:dyDescent="0.2">
      <c r="F282" s="28" t="s">
        <v>1093</v>
      </c>
      <c r="G282" s="24">
        <v>410285</v>
      </c>
      <c r="H282" s="25"/>
      <c r="J282" s="26"/>
      <c r="K282" s="27"/>
    </row>
    <row r="283" spans="1:14" ht="15" customHeight="1" x14ac:dyDescent="0.2">
      <c r="F283" s="28" t="s">
        <v>1094</v>
      </c>
      <c r="G283" s="24">
        <v>410356</v>
      </c>
      <c r="H283" s="25"/>
      <c r="J283" s="26"/>
      <c r="K283" s="27"/>
    </row>
    <row r="284" spans="1:14" ht="15" customHeight="1" x14ac:dyDescent="0.2">
      <c r="F284" s="28" t="s">
        <v>1095</v>
      </c>
      <c r="G284" s="24">
        <v>410472</v>
      </c>
      <c r="H284" s="25"/>
      <c r="J284" s="26"/>
      <c r="K284" s="27"/>
    </row>
    <row r="285" spans="1:14" ht="15" customHeight="1" x14ac:dyDescent="0.2">
      <c r="F285" s="28" t="s">
        <v>1096</v>
      </c>
      <c r="G285" s="24">
        <v>410286</v>
      </c>
      <c r="H285" s="25"/>
      <c r="J285" s="26"/>
      <c r="K285" s="27"/>
    </row>
    <row r="286" spans="1:14" ht="15" customHeight="1" x14ac:dyDescent="0.2">
      <c r="F286" s="28" t="s">
        <v>1097</v>
      </c>
      <c r="G286" s="24">
        <v>410287</v>
      </c>
      <c r="J286" s="26"/>
      <c r="K286" s="27"/>
    </row>
    <row r="287" spans="1:14" ht="15" customHeight="1" x14ac:dyDescent="0.2">
      <c r="F287" s="28" t="s">
        <v>1098</v>
      </c>
      <c r="G287" s="24">
        <v>410289</v>
      </c>
      <c r="J287" s="26"/>
      <c r="K287" s="27"/>
    </row>
    <row r="288" spans="1:14" ht="15" customHeight="1" x14ac:dyDescent="0.2">
      <c r="F288" s="28" t="s">
        <v>1099</v>
      </c>
      <c r="G288" s="24">
        <v>410290</v>
      </c>
      <c r="J288" s="26"/>
      <c r="K288" s="27"/>
    </row>
    <row r="289" spans="6:11" ht="15" customHeight="1" x14ac:dyDescent="0.2">
      <c r="F289" s="28" t="s">
        <v>1100</v>
      </c>
      <c r="G289" s="24">
        <v>410292</v>
      </c>
      <c r="J289" s="26"/>
      <c r="K289" s="27"/>
    </row>
    <row r="290" spans="6:11" ht="15" customHeight="1" x14ac:dyDescent="0.2">
      <c r="F290" s="28" t="s">
        <v>1101</v>
      </c>
      <c r="G290" s="24">
        <v>410293</v>
      </c>
      <c r="J290" s="26"/>
      <c r="K290" s="27"/>
    </row>
    <row r="291" spans="6:11" ht="15" customHeight="1" x14ac:dyDescent="0.2">
      <c r="F291" s="28" t="s">
        <v>1102</v>
      </c>
      <c r="G291" s="24">
        <v>410470</v>
      </c>
      <c r="J291" s="26"/>
      <c r="K291" s="27"/>
    </row>
    <row r="292" spans="6:11" ht="15" customHeight="1" x14ac:dyDescent="0.2">
      <c r="F292" s="28" t="s">
        <v>1103</v>
      </c>
      <c r="G292" s="24">
        <v>410363</v>
      </c>
      <c r="J292" s="26"/>
      <c r="K292" s="27"/>
    </row>
    <row r="293" spans="6:11" ht="15" customHeight="1" x14ac:dyDescent="0.2">
      <c r="F293" s="28" t="s">
        <v>1104</v>
      </c>
      <c r="G293" s="24">
        <v>410296</v>
      </c>
      <c r="J293" s="26"/>
      <c r="K293" s="27"/>
    </row>
    <row r="294" spans="6:11" ht="15" customHeight="1" x14ac:dyDescent="0.2">
      <c r="F294" s="28" t="s">
        <v>1105</v>
      </c>
      <c r="G294" s="24">
        <v>410294</v>
      </c>
      <c r="J294" s="26"/>
      <c r="K294" s="27"/>
    </row>
    <row r="295" spans="6:11" ht="15" customHeight="1" x14ac:dyDescent="0.2">
      <c r="F295" s="28" t="s">
        <v>1106</v>
      </c>
      <c r="G295" s="24">
        <v>410295</v>
      </c>
      <c r="J295" s="26"/>
      <c r="K295" s="27"/>
    </row>
    <row r="296" spans="6:11" ht="15" customHeight="1" x14ac:dyDescent="0.2">
      <c r="F296" s="28" t="s">
        <v>1107</v>
      </c>
      <c r="G296" s="24">
        <v>410298</v>
      </c>
      <c r="J296" s="26"/>
      <c r="K296" s="27"/>
    </row>
    <row r="297" spans="6:11" ht="15" customHeight="1" x14ac:dyDescent="0.2">
      <c r="F297" s="28" t="s">
        <v>1108</v>
      </c>
      <c r="G297" s="24">
        <v>410299</v>
      </c>
      <c r="J297" s="26"/>
      <c r="K297" s="27"/>
    </row>
    <row r="298" spans="6:11" ht="15" customHeight="1" x14ac:dyDescent="0.2">
      <c r="F298" s="28" t="s">
        <v>1109</v>
      </c>
      <c r="G298" s="24">
        <v>410300</v>
      </c>
      <c r="J298" s="26"/>
      <c r="K298" s="27"/>
    </row>
    <row r="299" spans="6:11" ht="15" customHeight="1" x14ac:dyDescent="0.2">
      <c r="F299" s="28" t="s">
        <v>1110</v>
      </c>
      <c r="G299" s="24">
        <v>410301</v>
      </c>
      <c r="J299" s="26"/>
      <c r="K299" s="27"/>
    </row>
    <row r="300" spans="6:11" ht="15" customHeight="1" x14ac:dyDescent="0.2">
      <c r="F300" s="28" t="s">
        <v>1111</v>
      </c>
      <c r="G300" s="24">
        <v>410379</v>
      </c>
      <c r="J300" s="26"/>
      <c r="K300" s="27"/>
    </row>
    <row r="301" spans="6:11" ht="15" customHeight="1" x14ac:dyDescent="0.2">
      <c r="F301" s="28" t="s">
        <v>1112</v>
      </c>
      <c r="G301" s="24">
        <v>410303</v>
      </c>
      <c r="J301" s="26"/>
      <c r="K301" s="27"/>
    </row>
    <row r="302" spans="6:11" ht="15" customHeight="1" x14ac:dyDescent="0.2">
      <c r="F302" s="28" t="s">
        <v>1113</v>
      </c>
      <c r="G302" s="24">
        <v>410458</v>
      </c>
      <c r="J302" s="26"/>
      <c r="K302" s="27"/>
    </row>
    <row r="303" spans="6:11" ht="15" customHeight="1" x14ac:dyDescent="0.2">
      <c r="F303" s="28" t="s">
        <v>1114</v>
      </c>
      <c r="G303" s="24">
        <v>410428</v>
      </c>
      <c r="J303" s="26"/>
      <c r="K303" s="27"/>
    </row>
    <row r="304" spans="6:11" ht="15" customHeight="1" x14ac:dyDescent="0.2">
      <c r="F304" s="28" t="s">
        <v>1115</v>
      </c>
      <c r="G304" s="24">
        <v>410305</v>
      </c>
      <c r="J304" s="26"/>
      <c r="K304" s="27"/>
    </row>
    <row r="305" spans="6:11" ht="15" customHeight="1" x14ac:dyDescent="0.2">
      <c r="F305" s="28" t="s">
        <v>1116</v>
      </c>
      <c r="G305" s="24">
        <v>410306</v>
      </c>
      <c r="J305" s="26"/>
      <c r="K305" s="27"/>
    </row>
    <row r="306" spans="6:11" ht="15" customHeight="1" x14ac:dyDescent="0.2">
      <c r="F306" s="28" t="s">
        <v>1117</v>
      </c>
      <c r="G306" s="24">
        <v>410307</v>
      </c>
      <c r="J306" s="26"/>
      <c r="K306" s="27"/>
    </row>
    <row r="307" spans="6:11" ht="15" customHeight="1" x14ac:dyDescent="0.2">
      <c r="F307" s="28" t="s">
        <v>1118</v>
      </c>
      <c r="G307" s="24">
        <v>410308</v>
      </c>
      <c r="J307" s="26"/>
      <c r="K307" s="27"/>
    </row>
    <row r="308" spans="6:11" ht="15" customHeight="1" x14ac:dyDescent="0.2">
      <c r="F308" s="28" t="s">
        <v>1119</v>
      </c>
      <c r="G308" s="24">
        <v>410314</v>
      </c>
      <c r="J308" s="26"/>
      <c r="K308" s="27"/>
    </row>
    <row r="309" spans="6:11" ht="15" customHeight="1" x14ac:dyDescent="0.2">
      <c r="F309" s="28" t="s">
        <v>1120</v>
      </c>
      <c r="G309" s="24">
        <v>410309</v>
      </c>
    </row>
    <row r="310" spans="6:11" ht="15" customHeight="1" x14ac:dyDescent="0.2">
      <c r="F310" s="28" t="s">
        <v>1121</v>
      </c>
      <c r="G310" s="24">
        <v>410312</v>
      </c>
    </row>
    <row r="311" spans="6:11" ht="15" customHeight="1" x14ac:dyDescent="0.2">
      <c r="F311" s="28" t="s">
        <v>1122</v>
      </c>
      <c r="G311" s="24">
        <v>410310</v>
      </c>
    </row>
    <row r="312" spans="6:11" ht="15" customHeight="1" x14ac:dyDescent="0.2">
      <c r="F312" s="28" t="s">
        <v>1123</v>
      </c>
      <c r="G312" s="24">
        <v>410302</v>
      </c>
    </row>
    <row r="313" spans="6:11" ht="15" customHeight="1" x14ac:dyDescent="0.2">
      <c r="F313" s="28" t="s">
        <v>1124</v>
      </c>
      <c r="G313" s="24">
        <v>410313</v>
      </c>
    </row>
    <row r="314" spans="6:11" ht="15" customHeight="1" x14ac:dyDescent="0.2">
      <c r="F314" s="28" t="s">
        <v>1125</v>
      </c>
      <c r="G314" s="24">
        <v>410440</v>
      </c>
    </row>
    <row r="315" spans="6:11" ht="15" customHeight="1" x14ac:dyDescent="0.2">
      <c r="F315" s="28" t="s">
        <v>1126</v>
      </c>
      <c r="G315" s="24">
        <v>410431</v>
      </c>
    </row>
    <row r="316" spans="6:11" ht="15" customHeight="1" x14ac:dyDescent="0.2">
      <c r="F316" s="28" t="s">
        <v>1127</v>
      </c>
      <c r="G316" s="24">
        <v>410316</v>
      </c>
    </row>
    <row r="317" spans="6:11" ht="15" customHeight="1" x14ac:dyDescent="0.2">
      <c r="F317" s="28" t="s">
        <v>1128</v>
      </c>
      <c r="G317" s="24">
        <v>410317</v>
      </c>
    </row>
    <row r="318" spans="6:11" ht="15" customHeight="1" x14ac:dyDescent="0.2">
      <c r="F318" s="28" t="s">
        <v>1129</v>
      </c>
      <c r="G318" s="24">
        <v>410318</v>
      </c>
    </row>
    <row r="319" spans="6:11" ht="15" customHeight="1" x14ac:dyDescent="0.2">
      <c r="F319" s="28" t="s">
        <v>1130</v>
      </c>
      <c r="G319" s="24">
        <v>410319</v>
      </c>
    </row>
    <row r="320" spans="6:11" ht="15" customHeight="1" x14ac:dyDescent="0.2">
      <c r="F320" s="28" t="s">
        <v>1131</v>
      </c>
      <c r="G320" s="24">
        <v>410322</v>
      </c>
    </row>
    <row r="321" spans="6:7" ht="15" customHeight="1" x14ac:dyDescent="0.2">
      <c r="F321" s="28" t="s">
        <v>1132</v>
      </c>
      <c r="G321" s="24">
        <v>410321</v>
      </c>
    </row>
    <row r="322" spans="6:7" ht="15" customHeight="1" x14ac:dyDescent="0.2">
      <c r="F322" s="28" t="s">
        <v>1133</v>
      </c>
      <c r="G322" s="24">
        <v>410323</v>
      </c>
    </row>
    <row r="323" spans="6:7" ht="15" customHeight="1" x14ac:dyDescent="0.2">
      <c r="F323" s="28" t="s">
        <v>1134</v>
      </c>
      <c r="G323" s="24">
        <v>410328</v>
      </c>
    </row>
    <row r="324" spans="6:7" ht="15" customHeight="1" x14ac:dyDescent="0.2">
      <c r="F324" s="28" t="s">
        <v>1135</v>
      </c>
      <c r="G324" s="24">
        <v>410326</v>
      </c>
    </row>
    <row r="325" spans="6:7" ht="15" customHeight="1" x14ac:dyDescent="0.2">
      <c r="F325" s="28" t="s">
        <v>1136</v>
      </c>
      <c r="G325" s="24">
        <v>410336</v>
      </c>
    </row>
    <row r="326" spans="6:7" ht="15" customHeight="1" x14ac:dyDescent="0.2">
      <c r="F326" s="28" t="s">
        <v>1137</v>
      </c>
      <c r="G326" s="24">
        <v>410327</v>
      </c>
    </row>
    <row r="327" spans="6:7" ht="15" customHeight="1" x14ac:dyDescent="0.2">
      <c r="F327" s="28" t="s">
        <v>1138</v>
      </c>
      <c r="G327" s="24">
        <v>410329</v>
      </c>
    </row>
    <row r="328" spans="6:7" ht="15" customHeight="1" x14ac:dyDescent="0.2">
      <c r="F328" s="28" t="s">
        <v>1139</v>
      </c>
      <c r="G328" s="24">
        <v>410331</v>
      </c>
    </row>
    <row r="329" spans="6:7" ht="15" customHeight="1" x14ac:dyDescent="0.2">
      <c r="F329" s="28" t="s">
        <v>1140</v>
      </c>
      <c r="G329" s="24">
        <v>410333</v>
      </c>
    </row>
    <row r="330" spans="6:7" ht="15" customHeight="1" x14ac:dyDescent="0.2">
      <c r="F330" s="28" t="s">
        <v>1141</v>
      </c>
      <c r="G330" s="24">
        <v>410337</v>
      </c>
    </row>
    <row r="331" spans="6:7" ht="15" customHeight="1" x14ac:dyDescent="0.2">
      <c r="F331" s="28" t="s">
        <v>1142</v>
      </c>
      <c r="G331" s="24">
        <v>410362</v>
      </c>
    </row>
    <row r="332" spans="6:7" ht="15" customHeight="1" x14ac:dyDescent="0.2">
      <c r="F332" s="28" t="s">
        <v>1143</v>
      </c>
      <c r="G332" s="24">
        <v>410490</v>
      </c>
    </row>
    <row r="333" spans="6:7" ht="15" customHeight="1" x14ac:dyDescent="0.2">
      <c r="F333" s="28" t="s">
        <v>1144</v>
      </c>
      <c r="G333" s="24">
        <v>410338</v>
      </c>
    </row>
    <row r="334" spans="6:7" ht="15" customHeight="1" x14ac:dyDescent="0.2">
      <c r="F334" s="28" t="s">
        <v>1145</v>
      </c>
      <c r="G334" s="24">
        <v>410339</v>
      </c>
    </row>
    <row r="335" spans="6:7" ht="15" customHeight="1" x14ac:dyDescent="0.2">
      <c r="F335" s="28" t="s">
        <v>1146</v>
      </c>
      <c r="G335" s="24">
        <v>410123</v>
      </c>
    </row>
    <row r="336" spans="6:7" ht="15" customHeight="1" x14ac:dyDescent="0.2">
      <c r="F336" s="28" t="s">
        <v>1147</v>
      </c>
      <c r="G336" s="24">
        <v>410340</v>
      </c>
    </row>
    <row r="337" spans="6:7" ht="15" customHeight="1" x14ac:dyDescent="0.2">
      <c r="F337" s="28" t="s">
        <v>1148</v>
      </c>
      <c r="G337" s="24">
        <v>410342</v>
      </c>
    </row>
    <row r="338" spans="6:7" ht="15" customHeight="1" x14ac:dyDescent="0.2">
      <c r="F338" s="28" t="s">
        <v>1149</v>
      </c>
      <c r="G338" s="24">
        <v>410343</v>
      </c>
    </row>
    <row r="339" spans="6:7" ht="15" customHeight="1" x14ac:dyDescent="0.2">
      <c r="F339" s="28" t="s">
        <v>1150</v>
      </c>
      <c r="G339" s="24">
        <v>410344</v>
      </c>
    </row>
    <row r="340" spans="6:7" ht="15" customHeight="1" x14ac:dyDescent="0.2">
      <c r="F340" s="28" t="s">
        <v>1151</v>
      </c>
      <c r="G340" s="24">
        <v>410345</v>
      </c>
    </row>
    <row r="341" spans="6:7" ht="15" customHeight="1" x14ac:dyDescent="0.2">
      <c r="F341" s="28" t="s">
        <v>1152</v>
      </c>
      <c r="G341" s="24">
        <v>410346</v>
      </c>
    </row>
    <row r="342" spans="6:7" ht="15" customHeight="1" x14ac:dyDescent="0.2">
      <c r="F342" s="28" t="s">
        <v>1153</v>
      </c>
      <c r="G342" s="24">
        <v>410348</v>
      </c>
    </row>
    <row r="343" spans="6:7" ht="15" customHeight="1" x14ac:dyDescent="0.2">
      <c r="F343" s="28" t="s">
        <v>1154</v>
      </c>
      <c r="G343" s="24">
        <v>410349</v>
      </c>
    </row>
    <row r="344" spans="6:7" ht="15" customHeight="1" x14ac:dyDescent="0.2">
      <c r="F344" s="28" t="s">
        <v>1155</v>
      </c>
      <c r="G344" s="24">
        <v>410350</v>
      </c>
    </row>
    <row r="345" spans="6:7" ht="15" customHeight="1" x14ac:dyDescent="0.2">
      <c r="F345" s="28" t="s">
        <v>1156</v>
      </c>
      <c r="G345" s="24">
        <v>410351</v>
      </c>
    </row>
    <row r="346" spans="6:7" ht="15" customHeight="1" x14ac:dyDescent="0.2">
      <c r="F346" s="28" t="s">
        <v>1157</v>
      </c>
      <c r="G346" s="24">
        <v>410479</v>
      </c>
    </row>
    <row r="347" spans="6:7" ht="15" customHeight="1" x14ac:dyDescent="0.2">
      <c r="F347" s="28" t="s">
        <v>1158</v>
      </c>
      <c r="G347" s="24">
        <v>410355</v>
      </c>
    </row>
    <row r="348" spans="6:7" ht="15" customHeight="1" x14ac:dyDescent="0.2">
      <c r="F348" s="28" t="s">
        <v>1159</v>
      </c>
    </row>
  </sheetData>
  <sheetProtection algorithmName="SHA-512" hashValue="3E3GCamAAOrBxJ124lVMfiUfTe0wCwpqX8LQx/ybN8mCz3vDHuXEGnKOUW46AO+XEhfsePO6B8Yp8bLURPyvuQ==" saltValue="tU0dDw6L/S+4nGx7sDdXmQ==" spinCount="100000" sheet="1" formatCells="0" formatColumns="0" formatRows="0" insertColumns="0" insertRows="0" insertHyperlinks="0" deleteColumns="0" deleteRows="0" sort="0" autoFilter="0" pivotTables="0"/>
  <conditionalFormatting sqref="A3:A251 A253:A274">
    <cfRule type="expression" dxfId="1" priority="3">
      <formula>AND(COUNTIF($A$253:$A$274,A3)+COUNTIF($A$3:$A$251,A3)&gt;1,NOT(ISBLANK(A3)))</formula>
    </cfRule>
  </conditionalFormatting>
  <conditionalFormatting sqref="B275:B276">
    <cfRule type="expression" dxfId="0" priority="2">
      <formula>AND(COUNTIF($B$275:$B$276,B275)&gt;1,NOT(ISBLANK(B275)))</formula>
    </cfRule>
  </conditionalFormatting>
  <pageMargins left="0.78749999999999998" right="0.78749999999999998" top="1.05277777777778" bottom="1.05277777777778" header="0.78749999999999998" footer="0.78749999999999998"/>
  <pageSetup paperSize="9" orientation="portrait" horizontalDpi="300" verticalDpi="300"/>
  <headerFooter>
    <oddHeader>&amp;C&amp;"Times New Roman,Standard"&amp;12&amp;Kffffff&amp;A</oddHeader>
    <oddFooter>&amp;C&amp;"Times New Roman,Standard"&amp;12&amp;KffffffSeite &amp;P</oddFooter>
  </headerFooter>
  <tableParts count="2">
    <tablePart r:id="rId1"/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2</vt:i4>
      </vt:variant>
    </vt:vector>
  </HeadingPairs>
  <TitlesOfParts>
    <vt:vector size="2" baseType="lpstr">
      <vt:lpstr>Abfrage Vereine</vt:lpstr>
      <vt:lpstr>Sportstätten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birke</dc:creator>
  <dc:description/>
  <cp:lastModifiedBy>Melanie</cp:lastModifiedBy>
  <cp:revision>10</cp:revision>
  <dcterms:created xsi:type="dcterms:W3CDTF">2024-07-16T10:07:28Z</dcterms:created>
  <dcterms:modified xsi:type="dcterms:W3CDTF">2026-07-06T09:06:02Z</dcterms:modified>
  <dc:language>de-DE</dc:language>
</cp:coreProperties>
</file>